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Journal Entries\"/>
    </mc:Choice>
  </mc:AlternateContent>
  <xr:revisionPtr revIDLastSave="0" documentId="13_ncr:1_{D388FBF6-D87A-4DC7-A3A3-68C87A20007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Y21 JE" sheetId="14" r:id="rId1"/>
    <sheet name="FY21 CLOSING" sheetId="17" r:id="rId2"/>
    <sheet name="FY 21 RECAP &amp; ATM" sheetId="18" r:id="rId3"/>
    <sheet name="do not use" sheetId="2" r:id="rId4"/>
    <sheet name="2 do not use" sheetId="9" r:id="rId5"/>
    <sheet name="FY19 CLOSING " sheetId="5" r:id="rId6"/>
    <sheet name="BANS &amp; BONDS" sheetId="10" r:id="rId7"/>
  </sheets>
  <definedNames>
    <definedName name="_xlnm.Print_Area" localSheetId="6">'BANS &amp; BONDS'!$A$1:$H$84</definedName>
    <definedName name="_xlnm.Print_Area" localSheetId="3">'do not use'!$A$459:$H$508</definedName>
    <definedName name="_xlnm.Print_Area" localSheetId="0">'FY21 JE'!$A$1:$G$1245</definedName>
    <definedName name="_xlnm.Print_Titles" localSheetId="4">'2 do not use'!$1:$3</definedName>
    <definedName name="_xlnm.Print_Titles" localSheetId="6">'BANS &amp; BONDS'!$1:$2</definedName>
    <definedName name="_xlnm.Print_Titles" localSheetId="3">'do not use'!$1:$5</definedName>
    <definedName name="_xlnm.Print_Titles" localSheetId="2">'FY 21 RECAP &amp; ATM'!$1:$3</definedName>
    <definedName name="_xlnm.Print_Titles" localSheetId="0">'FY21 JE'!$1:$6</definedName>
  </definedNames>
  <calcPr calcId="191029"/>
</workbook>
</file>

<file path=xl/calcChain.xml><?xml version="1.0" encoding="utf-8"?>
<calcChain xmlns="http://schemas.openxmlformats.org/spreadsheetml/2006/main">
  <c r="E1244" i="14" l="1"/>
  <c r="E1239" i="14"/>
  <c r="E1234" i="14" l="1"/>
  <c r="E1232" i="14" l="1"/>
  <c r="E1227" i="14" l="1"/>
  <c r="E1215" i="14" l="1"/>
  <c r="H660" i="14" l="1"/>
  <c r="E1210" i="14" l="1"/>
  <c r="E1205" i="14"/>
  <c r="E1200" i="14"/>
  <c r="E1195" i="14"/>
  <c r="E1190" i="14" l="1"/>
  <c r="E1185" i="14" l="1"/>
  <c r="E822" i="14" l="1"/>
  <c r="E1175" i="14" l="1"/>
  <c r="D1177" i="14" l="1"/>
  <c r="E1174" i="14"/>
  <c r="E1173" i="14"/>
  <c r="E1155" i="14"/>
  <c r="E1150" i="14"/>
  <c r="E1177" i="14" l="1"/>
  <c r="E1145" i="14"/>
  <c r="E1141" i="14" l="1"/>
  <c r="D1141" i="14"/>
  <c r="E1133" i="14"/>
  <c r="D1133" i="14"/>
  <c r="E1125" i="14"/>
  <c r="D1125" i="14"/>
  <c r="E1098" i="14" l="1"/>
  <c r="E1108" i="14" l="1"/>
  <c r="E1103" i="14"/>
  <c r="E1092" i="14"/>
  <c r="E1087" i="14"/>
  <c r="E1082" i="14"/>
  <c r="E1077" i="14"/>
  <c r="E1072" i="14"/>
  <c r="E1067" i="14"/>
  <c r="E1062" i="14"/>
  <c r="E1057" i="14"/>
  <c r="E1052" i="14"/>
  <c r="E1046" i="14"/>
  <c r="E1040" i="14"/>
  <c r="E1035" i="14"/>
  <c r="E1030" i="14"/>
  <c r="E1025" i="14"/>
  <c r="E1020" i="14"/>
  <c r="E1015" i="14"/>
  <c r="E1010" i="14"/>
  <c r="E1005" i="14"/>
  <c r="E1000" i="14"/>
  <c r="G970" i="14" l="1"/>
  <c r="G946" i="14" l="1"/>
  <c r="G927" i="14"/>
  <c r="G906" i="14"/>
  <c r="E806" i="14" l="1"/>
  <c r="E202" i="18" l="1"/>
  <c r="E200" i="18"/>
  <c r="E181" i="18"/>
  <c r="F177" i="18"/>
  <c r="F172" i="18"/>
  <c r="E172" i="18"/>
  <c r="E165" i="18"/>
  <c r="E159" i="18"/>
  <c r="E157" i="18"/>
  <c r="E153" i="18"/>
  <c r="E149" i="18"/>
  <c r="E145" i="18"/>
  <c r="E141" i="18"/>
  <c r="E137" i="18"/>
  <c r="D41" i="18"/>
  <c r="F130" i="18" s="1"/>
  <c r="E174" i="17"/>
  <c r="E172" i="17"/>
  <c r="E168" i="17"/>
  <c r="E166" i="17"/>
  <c r="E163" i="17"/>
  <c r="E161" i="17"/>
  <c r="E156" i="17"/>
  <c r="E154" i="17"/>
  <c r="E150" i="17"/>
  <c r="E148" i="17"/>
  <c r="E144" i="17"/>
  <c r="E142" i="17"/>
  <c r="E137" i="17"/>
  <c r="D133" i="17"/>
  <c r="E136" i="17" s="1"/>
  <c r="D132" i="17"/>
  <c r="E135" i="17" s="1"/>
  <c r="E128" i="17"/>
  <c r="E127" i="17"/>
  <c r="E126" i="17"/>
  <c r="E125" i="17"/>
  <c r="F124" i="17"/>
  <c r="E112" i="17"/>
  <c r="E110" i="17"/>
  <c r="E104" i="17"/>
  <c r="E101" i="17"/>
  <c r="E96" i="17"/>
  <c r="E92" i="17"/>
  <c r="E88" i="17"/>
  <c r="E83" i="17"/>
  <c r="E78" i="17"/>
  <c r="E75" i="17"/>
  <c r="E70" i="17"/>
  <c r="E69" i="17"/>
  <c r="E68" i="17"/>
  <c r="E67" i="17"/>
  <c r="E61" i="17"/>
  <c r="E56" i="17"/>
  <c r="E55" i="17"/>
  <c r="E54" i="17"/>
  <c r="E53" i="17"/>
  <c r="E46" i="17"/>
  <c r="E41" i="17"/>
  <c r="E36" i="17"/>
  <c r="E28" i="17"/>
  <c r="E16" i="17"/>
  <c r="D10" i="17"/>
  <c r="E12" i="17" s="1"/>
  <c r="E7" i="17"/>
  <c r="E816" i="14"/>
  <c r="E811" i="14"/>
  <c r="E18" i="17" l="1"/>
  <c r="F134" i="17"/>
  <c r="E801" i="14"/>
  <c r="E796" i="14" l="1"/>
  <c r="E767" i="14"/>
  <c r="D688" i="14" l="1"/>
  <c r="D687" i="14"/>
  <c r="D694" i="14"/>
  <c r="H697" i="14"/>
  <c r="E734" i="14" l="1"/>
  <c r="E732" i="14"/>
  <c r="E730" i="14"/>
  <c r="E728" i="14"/>
  <c r="E726" i="14"/>
  <c r="E724" i="14"/>
  <c r="E722" i="14"/>
  <c r="E527" i="14" l="1"/>
  <c r="E521" i="14" l="1"/>
  <c r="E534" i="14"/>
  <c r="G523" i="14" l="1"/>
  <c r="E517" i="14"/>
  <c r="D487" i="14" l="1"/>
  <c r="G483" i="14" s="1"/>
  <c r="E453" i="14" l="1"/>
  <c r="E448" i="14"/>
  <c r="E443" i="14"/>
  <c r="E438" i="14"/>
  <c r="E433" i="14" l="1"/>
  <c r="E428" i="14"/>
  <c r="E423" i="14"/>
  <c r="E413" i="14" l="1"/>
  <c r="E408" i="14"/>
  <c r="E403" i="14"/>
  <c r="E398" i="14" l="1"/>
  <c r="E393" i="14"/>
  <c r="E388" i="14"/>
  <c r="E383" i="14"/>
  <c r="E378" i="14"/>
  <c r="E370" i="14" l="1"/>
  <c r="E365" i="14" l="1"/>
  <c r="E357" i="14"/>
  <c r="E280" i="14" l="1"/>
  <c r="E275" i="14" l="1"/>
  <c r="E244" i="14" l="1"/>
  <c r="E239" i="14"/>
  <c r="E234" i="14" l="1"/>
  <c r="E229" i="14"/>
  <c r="E223" i="14"/>
  <c r="E218" i="14"/>
  <c r="E213" i="14"/>
  <c r="E208" i="14"/>
  <c r="E203" i="14"/>
  <c r="E198" i="14"/>
  <c r="E193" i="14"/>
  <c r="E188" i="14"/>
  <c r="E183" i="14"/>
  <c r="E178" i="14"/>
  <c r="E173" i="14"/>
  <c r="E168" i="14"/>
  <c r="D162" i="14"/>
  <c r="E163" i="14" s="1"/>
  <c r="D90" i="14" l="1"/>
  <c r="E91" i="14" s="1"/>
  <c r="E30" i="14" l="1"/>
  <c r="E28" i="14"/>
  <c r="E26" i="14"/>
  <c r="E24" i="14"/>
  <c r="E22" i="14"/>
  <c r="E20" i="14"/>
  <c r="F701" i="2" l="1"/>
  <c r="F696" i="2"/>
  <c r="F691" i="2" l="1"/>
  <c r="F672" i="2"/>
  <c r="F667" i="2"/>
  <c r="F662" i="2"/>
  <c r="F657" i="2"/>
  <c r="E652" i="2" l="1"/>
  <c r="F624" i="2" l="1"/>
  <c r="C620" i="2"/>
  <c r="F639" i="2"/>
  <c r="F634" i="2"/>
  <c r="F629" i="2"/>
  <c r="I506" i="2" l="1"/>
  <c r="I502" i="2"/>
  <c r="I499" i="2"/>
  <c r="I496" i="2"/>
  <c r="I493" i="2"/>
  <c r="I490" i="2"/>
  <c r="I483" i="2"/>
  <c r="I480" i="2"/>
  <c r="I477" i="2"/>
  <c r="I474" i="2"/>
  <c r="I463" i="2"/>
  <c r="C508" i="2" l="1"/>
  <c r="F456" i="2"/>
  <c r="H50" i="2"/>
  <c r="F451" i="2"/>
  <c r="F446" i="2"/>
  <c r="H74" i="2"/>
  <c r="H47" i="2"/>
  <c r="F433" i="2" l="1"/>
  <c r="F428" i="2"/>
  <c r="F423" i="2" l="1"/>
  <c r="F418" i="2" l="1"/>
  <c r="F411" i="2" l="1"/>
  <c r="F406" i="2"/>
  <c r="F401" i="2"/>
  <c r="F396" i="2"/>
  <c r="F390" i="2"/>
  <c r="F385" i="2"/>
  <c r="F358" i="2" l="1"/>
  <c r="E362" i="2" l="1"/>
  <c r="D361" i="2"/>
  <c r="F362" i="2" l="1"/>
  <c r="F329" i="2" l="1"/>
  <c r="F324" i="2"/>
  <c r="F318" i="2"/>
  <c r="F313" i="2" l="1"/>
  <c r="F308" i="2"/>
  <c r="F303" i="2"/>
  <c r="F298" i="2"/>
  <c r="F293" i="2"/>
  <c r="F288" i="2"/>
  <c r="F257" i="2" l="1"/>
  <c r="F252" i="2"/>
  <c r="F247" i="2" l="1"/>
  <c r="F242" i="2"/>
  <c r="F237" i="2" l="1"/>
  <c r="F232" i="2" l="1"/>
  <c r="F227" i="2" l="1"/>
  <c r="D220" i="2" l="1"/>
  <c r="F222" i="2"/>
  <c r="F216" i="2"/>
  <c r="F211" i="2" l="1"/>
  <c r="F206" i="2" l="1"/>
  <c r="F199" i="2" l="1"/>
  <c r="F65" i="2"/>
  <c r="F60" i="2"/>
  <c r="F194" i="2" l="1"/>
  <c r="F189" i="2" l="1"/>
  <c r="F171" i="2"/>
  <c r="F184" i="2"/>
  <c r="F181" i="2"/>
  <c r="F176" i="2"/>
  <c r="F75" i="2" l="1"/>
  <c r="F48" i="2" l="1"/>
  <c r="F29" i="2" l="1"/>
  <c r="D41" i="9" l="1"/>
  <c r="F130" i="9" s="1"/>
  <c r="E174" i="5" l="1"/>
  <c r="E172" i="5"/>
  <c r="E168" i="5"/>
  <c r="E166" i="5"/>
  <c r="E163" i="5"/>
  <c r="E161" i="5"/>
  <c r="E156" i="5"/>
  <c r="E154" i="5"/>
  <c r="E150" i="5"/>
  <c r="E148" i="5"/>
  <c r="E144" i="5"/>
  <c r="E142" i="5"/>
  <c r="E137" i="5"/>
  <c r="D133" i="5"/>
  <c r="E136" i="5" s="1"/>
  <c r="D132" i="5"/>
  <c r="E135" i="5" s="1"/>
  <c r="E128" i="5"/>
  <c r="E127" i="5"/>
  <c r="E126" i="5"/>
  <c r="E125" i="5"/>
  <c r="F124" i="5"/>
  <c r="E107" i="10"/>
  <c r="E104" i="10"/>
  <c r="E100" i="10"/>
  <c r="E97" i="10"/>
  <c r="E92" i="10"/>
  <c r="E88" i="10"/>
  <c r="E204" i="9"/>
  <c r="E201" i="9"/>
  <c r="F134" i="5" l="1"/>
  <c r="E181" i="9"/>
  <c r="F177" i="9"/>
  <c r="F172" i="9"/>
  <c r="E172" i="9"/>
  <c r="E79" i="10"/>
  <c r="E63" i="10"/>
  <c r="E59" i="10"/>
  <c r="E137" i="9"/>
  <c r="E157" i="9"/>
  <c r="E159" i="9"/>
  <c r="E83" i="10"/>
  <c r="E75" i="10"/>
  <c r="E71" i="10"/>
  <c r="E67" i="10"/>
  <c r="E55" i="10"/>
  <c r="E54" i="10"/>
  <c r="E53" i="10"/>
  <c r="E52" i="10"/>
  <c r="E45" i="10"/>
  <c r="E41" i="10"/>
  <c r="E25" i="10"/>
  <c r="E30" i="10"/>
  <c r="E23" i="10"/>
  <c r="E19" i="10"/>
  <c r="E10" i="10"/>
  <c r="E14" i="10"/>
  <c r="E6" i="10"/>
  <c r="E165" i="9"/>
  <c r="E153" i="9"/>
  <c r="E149" i="9"/>
  <c r="E145" i="9"/>
  <c r="E141" i="9"/>
  <c r="E36" i="10"/>
  <c r="E34" i="10"/>
  <c r="E112" i="5"/>
  <c r="E110" i="5"/>
  <c r="E104" i="5"/>
  <c r="E101" i="5"/>
  <c r="E96" i="5"/>
  <c r="E92" i="5"/>
  <c r="E88" i="5"/>
  <c r="E83" i="5"/>
  <c r="E78" i="5"/>
  <c r="E75" i="5"/>
  <c r="E70" i="5"/>
  <c r="E69" i="5"/>
  <c r="E68" i="5"/>
  <c r="E67" i="5"/>
  <c r="E61" i="5"/>
  <c r="E56" i="5"/>
  <c r="E55" i="5"/>
  <c r="E54" i="5"/>
  <c r="E53" i="5"/>
  <c r="E46" i="5"/>
  <c r="E41" i="5"/>
  <c r="E36" i="5"/>
  <c r="E28" i="5"/>
  <c r="E16" i="5"/>
  <c r="D10" i="5"/>
  <c r="E12" i="5"/>
  <c r="E7" i="5"/>
  <c r="E18" i="5" s="1"/>
  <c r="F55" i="10" l="1"/>
</calcChain>
</file>

<file path=xl/sharedStrings.xml><?xml version="1.0" encoding="utf-8"?>
<sst xmlns="http://schemas.openxmlformats.org/spreadsheetml/2006/main" count="6203" uniqueCount="2184">
  <si>
    <t>STM01 A1 Wylde Land Acquisition</t>
  </si>
  <si>
    <t>6005.0122.5810.5125.0000</t>
  </si>
  <si>
    <t>6005.6005.1000.0000.0000</t>
  </si>
  <si>
    <t xml:space="preserve">           Cash  -  STM01 A1 Wylde Land</t>
  </si>
  <si>
    <t>Close old Bonding balance</t>
  </si>
  <si>
    <t>General Fund - Other Financing Uses</t>
  </si>
  <si>
    <t>0011.0011.2900.2905</t>
  </si>
  <si>
    <t>Total</t>
  </si>
  <si>
    <t>Fund Balance Designated for Appropriation - SNOW &amp; ICE</t>
  </si>
  <si>
    <t>Certified Free Cash</t>
  </si>
  <si>
    <t>0001.0001.3570</t>
  </si>
  <si>
    <t>Fund Balance Reserved for Overlay Surplus</t>
  </si>
  <si>
    <t>Real Estate Taxes 2009 - Receipts</t>
  </si>
  <si>
    <t xml:space="preserve">   Taxes Paid in Advance </t>
  </si>
  <si>
    <t xml:space="preserve"> </t>
  </si>
  <si>
    <t>Date</t>
  </si>
  <si>
    <t xml:space="preserve"> Account #</t>
  </si>
  <si>
    <t>Description</t>
  </si>
  <si>
    <t xml:space="preserve">Debit </t>
  </si>
  <si>
    <t>Credit</t>
  </si>
  <si>
    <t>0001.0001.4990.0000.0000</t>
  </si>
  <si>
    <t xml:space="preserve">           General Fund - Other Financing Sources</t>
  </si>
  <si>
    <t>FY12 Bond refinance 4/17/12 - close original bonding balance STM2001.</t>
  </si>
  <si>
    <t>Bond Refinance - Close original bonding balance</t>
  </si>
  <si>
    <t>6031.0600.4970.6843.0843</t>
  </si>
  <si>
    <t>Transfer From Other Funds</t>
  </si>
  <si>
    <t xml:space="preserve">Cash - STM 02/06/99 A1 Chickering School  </t>
  </si>
  <si>
    <t>FY12 Bond refinance 4/17/12 - remaining proceed balance less issurance and other cost.</t>
  </si>
  <si>
    <t>6031.6031.1000.0000.0000</t>
  </si>
  <si>
    <t>Ambulance Receivable</t>
  </si>
  <si>
    <t>0001.0001.5990</t>
  </si>
  <si>
    <t>Trans</t>
  </si>
  <si>
    <t>Trans #</t>
  </si>
  <si>
    <t>0001.0001.1000.0000.0000</t>
  </si>
  <si>
    <t xml:space="preserve">       Fund Balance Reserved for Expenditures</t>
  </si>
  <si>
    <t xml:space="preserve">              Cash - General Fund</t>
  </si>
  <si>
    <t>Refinance Proceed Balance</t>
  </si>
  <si>
    <t>0011.0011.2900.2900</t>
  </si>
  <si>
    <t>0011.0011.2900.2907</t>
  </si>
  <si>
    <t>0011.0011.2900.2908</t>
  </si>
  <si>
    <t>0001.0146.4171.8002</t>
  </si>
  <si>
    <t>0011.0011.3700.3770.0000</t>
  </si>
  <si>
    <t>Reclass</t>
  </si>
  <si>
    <t>0001.XXXX.XXXX</t>
  </si>
  <si>
    <t>0001.0001.1233.0000.0000</t>
  </si>
  <si>
    <t xml:space="preserve">General Fund </t>
  </si>
  <si>
    <t>5005.5005.1000.0000.0000</t>
  </si>
  <si>
    <t>Police Offduty Details</t>
  </si>
  <si>
    <t>ST Grant COA - Formula</t>
  </si>
  <si>
    <t>To record personal/real estate taxes paid in current year for coming year.</t>
  </si>
  <si>
    <t>0001.0001.3581</t>
  </si>
  <si>
    <t>Fund Balance Reserved for Expenditures</t>
  </si>
  <si>
    <t xml:space="preserve">       Unreserved Fund Balance - Surplus</t>
  </si>
  <si>
    <t>0001.0001.3592.0424</t>
  </si>
  <si>
    <t xml:space="preserve">         Reserved Fund Balance - Appropriation - Overlay Deficit </t>
  </si>
  <si>
    <t>Deferred Revenue - Real Estate &amp; Personal Property Taxes</t>
  </si>
  <si>
    <t>Allow For Abate/Exempt Overlay 2009</t>
  </si>
  <si>
    <t xml:space="preserve">Reserved Fund Balance - Appropriation - Overlay Deficit </t>
  </si>
  <si>
    <t>0001.0145.5200.0504.2002</t>
  </si>
  <si>
    <t>Treasurer - Prof Service/Tax Title Exp Via Recap</t>
  </si>
  <si>
    <t>Deferred Revenue - Property Taxes (RE &amp; PP)</t>
  </si>
  <si>
    <t>x</t>
  </si>
  <si>
    <t>0001.0001.3590</t>
  </si>
  <si>
    <t>Unreserved Fund Balance - Surplus</t>
  </si>
  <si>
    <t>0001.0001.3592.0421</t>
  </si>
  <si>
    <t>0011.0011.2900.2909</t>
  </si>
  <si>
    <t xml:space="preserve">0011.0011.2900 </t>
  </si>
  <si>
    <t xml:space="preserve">               Long Term Debt - Payment Bonds</t>
  </si>
  <si>
    <t>Bonds Authorized/Unissued (Memorandum)</t>
  </si>
  <si>
    <t>Bonds Authorized/Unissued - Offset (Memorandum -Credit)</t>
  </si>
  <si>
    <t>No Entry</t>
  </si>
  <si>
    <t>0009.0009.1000.0000.0000</t>
  </si>
  <si>
    <t>X</t>
  </si>
  <si>
    <t>0001.0001.3580</t>
  </si>
  <si>
    <t>Fund Balance Res Encumbrances &amp; Continued Approp</t>
  </si>
  <si>
    <t xml:space="preserve">      Unreserved Fund Balance - Surplus</t>
  </si>
  <si>
    <t xml:space="preserve">Fund Balance - Undesignated </t>
  </si>
  <si>
    <t>Free Cash Certification per State</t>
  </si>
  <si>
    <t>Unreserved Fund Balance Surplue (Undesignated Fund Bal)</t>
  </si>
  <si>
    <t>0001.0001.3591</t>
  </si>
  <si>
    <t xml:space="preserve">         Certified Free Cash</t>
  </si>
  <si>
    <t>0001.0122.5200.0504.2000</t>
  </si>
  <si>
    <t>5002.5002.1000.0000.0000</t>
  </si>
  <si>
    <t>5002.5002.2010.0000.0000</t>
  </si>
  <si>
    <t xml:space="preserve">Deferred Revenue - Property Taxes </t>
  </si>
  <si>
    <t>P</t>
  </si>
  <si>
    <t>Fund Bal Res for Overlay Surplus</t>
  </si>
  <si>
    <t>Close Transfer In/Transfer out Accounts</t>
  </si>
  <si>
    <t>Other Financing Sources (Rev - Transfers In)</t>
  </si>
  <si>
    <t>0001.0001.3590.0000.0000</t>
  </si>
  <si>
    <t xml:space="preserve">             Unreserved Fund Balance - Surplus</t>
  </si>
  <si>
    <t xml:space="preserve">             Other Financing Uses (Exps - Transfers Out)</t>
  </si>
  <si>
    <t xml:space="preserve">       Fund Balance Designated for Appropriation - SNOW &amp; ICE</t>
  </si>
  <si>
    <t>0001.0001.2010.0000.0000</t>
  </si>
  <si>
    <t>5056.5056.2010.0000.0000</t>
  </si>
  <si>
    <t>5056.5056.1000.0000.0000</t>
  </si>
  <si>
    <t>5005.5005.2010.0000.0000</t>
  </si>
  <si>
    <t>Cash - General Fund</t>
  </si>
  <si>
    <t>Cash</t>
  </si>
  <si>
    <t>Town of Dover</t>
  </si>
  <si>
    <t>Summary</t>
  </si>
  <si>
    <t>0001.0001.1000</t>
  </si>
  <si>
    <t>Transfer From Other Fund - Gen Fund</t>
  </si>
  <si>
    <t>0001.0001.1233</t>
  </si>
  <si>
    <t>0001.0001.1233.0000</t>
  </si>
  <si>
    <t>0001.0001.1230.2009</t>
  </si>
  <si>
    <t>Liability a/c in current year and reverse a/c in coming year.</t>
  </si>
  <si>
    <t xml:space="preserve">Unreserved Fund Balance/Surplus </t>
  </si>
  <si>
    <t xml:space="preserve">       Fund Balance Reserved for Encumbrances</t>
  </si>
  <si>
    <t>0001.0146.4171.8000</t>
  </si>
  <si>
    <t xml:space="preserve">            0001.0001.3592.0424</t>
  </si>
  <si>
    <t>0001.0001.5990.0000.0000</t>
  </si>
  <si>
    <t>Transfer to Other Funds - General Fund</t>
  </si>
  <si>
    <t>Other Financing Sources</t>
  </si>
  <si>
    <t>CLOSE:   CAPITAL ARTICLES</t>
  </si>
  <si>
    <t>6137.0220.5960.6150.0000</t>
  </si>
  <si>
    <t>General Fund - Cash   xfer from #6137 Fire Dept.</t>
  </si>
  <si>
    <t>6137.6137.1000.0000</t>
  </si>
  <si>
    <t>6116.0231.5960.6119.0000</t>
  </si>
  <si>
    <t>General Fund - Cash   xfer from #6116 Ambulance</t>
  </si>
  <si>
    <t>6116.6116.1000.0000</t>
  </si>
  <si>
    <t>5101.5101.1000.0000.0000</t>
  </si>
  <si>
    <t>0001.0001.3570.0000.0000</t>
  </si>
  <si>
    <t>5074.5074.1000.0000.0000</t>
  </si>
  <si>
    <t>COA Gift/Donation</t>
  </si>
  <si>
    <t xml:space="preserve">      Warrant Payable - Payroll P27 Ck date 7/16/14</t>
  </si>
  <si>
    <t>5074.5074.2010.0000.0000</t>
  </si>
  <si>
    <t>To record reclass P27 - Payroll cash posted 6/30/14 should be dated 7/16/14.</t>
  </si>
  <si>
    <t>Setup Account Payable for Warrant G54 - Cash posted 6/30/14 s/b Ck 7/9/14</t>
  </si>
  <si>
    <t>Agency (SAA 344 + FSA 3368.95)</t>
  </si>
  <si>
    <t>School Lunch</t>
  </si>
  <si>
    <t>0009.0009.2010.0000.0000</t>
  </si>
  <si>
    <t>To record reclass G54 Prepaids &amp; Wire Transfers - cash posted 6/30/14 should be dated 7/9/14.</t>
  </si>
  <si>
    <t>REAL ESTATE TAXES.2015</t>
  </si>
  <si>
    <t>OTHER DEPARTMENTAL:.MISC - COPIES - ETC</t>
  </si>
  <si>
    <t>OTHER CHARGES FOR SERVICES:.POLICE-DETAILS ADMIN FEES</t>
  </si>
  <si>
    <t>Jan/receipts</t>
  </si>
  <si>
    <t>6501.6501.1000.0000.0000</t>
  </si>
  <si>
    <t>Cash - BANS - Snyder Prop/61A Acquisition</t>
  </si>
  <si>
    <t>6501.6501.2720.0000.0000</t>
  </si>
  <si>
    <t xml:space="preserve">                  BANS Payable </t>
  </si>
  <si>
    <t>BANS proceeds</t>
  </si>
  <si>
    <t>To record BANS proceed - Jan cash receipts/Snyder Prop acquisition.</t>
  </si>
  <si>
    <t>Cash  - BANS premium</t>
  </si>
  <si>
    <t xml:space="preserve">                  Other Financing sources </t>
  </si>
  <si>
    <t>BANS Premium</t>
  </si>
  <si>
    <t>To record BANS proceeds - premium receipt - Jan15.</t>
  </si>
  <si>
    <t>6501.0122.5960.6145.0000</t>
  </si>
  <si>
    <t>B2-Amend</t>
  </si>
  <si>
    <t>Setup Accounts Payable for P27 - Cash posted 6/30/14 should be 7/16/14</t>
  </si>
  <si>
    <t>JE 5334</t>
  </si>
  <si>
    <t>JE 5335</t>
  </si>
  <si>
    <t xml:space="preserve">      Warrant Payable - Invoice G54 Ck date 7/9/14</t>
  </si>
  <si>
    <t>Close 6/30/14</t>
  </si>
  <si>
    <t>JE 5354</t>
  </si>
  <si>
    <t>To record capital articles closed per Fire Dept. request letter.</t>
  </si>
  <si>
    <t>JE 5355</t>
  </si>
  <si>
    <t>To record capital articles closed per Ambulance Dept. request letter.</t>
  </si>
  <si>
    <t>6183.0220.5960.6192.0000</t>
  </si>
  <si>
    <t>JE 5356</t>
  </si>
  <si>
    <t>6183.6183.1000.0000</t>
  </si>
  <si>
    <t>CLOSE:   AGENCY ACCOUNTS</t>
  </si>
  <si>
    <t>0009.0175.5960.3345.0000.0000</t>
  </si>
  <si>
    <t>Close Agency a/c</t>
  </si>
  <si>
    <t>JE 5358</t>
  </si>
  <si>
    <t>Agency Fund - Cash</t>
  </si>
  <si>
    <t>General Fund - Cash     Planning Brd/Stone Gate</t>
  </si>
  <si>
    <t>0009.0519.5960.3372.0000.0000</t>
  </si>
  <si>
    <t>JE 5359</t>
  </si>
  <si>
    <t>General Fund - Cash     Thomas Battel</t>
  </si>
  <si>
    <t>Arts Cultural Council - Interest YE Adjustment</t>
  </si>
  <si>
    <t>0001.0145.4820.8808</t>
  </si>
  <si>
    <t>Interest on Deposits - Depository/Citizens</t>
  </si>
  <si>
    <t>Adj Interest YE</t>
  </si>
  <si>
    <t>JE 5365</t>
  </si>
  <si>
    <t xml:space="preserve">            Cash</t>
  </si>
  <si>
    <t>5045.5045.1000.0000</t>
  </si>
  <si>
    <t>5045.0540.4820.3220</t>
  </si>
  <si>
    <t xml:space="preserve">            Interest on Deposit - Cultural Council </t>
  </si>
  <si>
    <t>To record Investment Income adjustment 6/30/13 per Treasurer.</t>
  </si>
  <si>
    <t>YEAR END  -  TO DO</t>
  </si>
  <si>
    <t>PENALTY/INT-PROPERTY TAX.P.P.-INTEREST</t>
  </si>
  <si>
    <t>PENALTY/INT-PROPERTY TAX.P.P.-CHARGES/DEMANDS</t>
  </si>
  <si>
    <t>PENALTY/INT-PROPERTY TAX.R.E.-INTEREST</t>
  </si>
  <si>
    <t>PENALTY/INT-PROPERTY TAX.R.E.-CHARGES/DEMANDS</t>
  </si>
  <si>
    <t>PENALTY/INT-EXCISE.M.V.E.-INTEREST</t>
  </si>
  <si>
    <t>PENALTY/INT-EXCISE.M.V.E.-CHARGES/DEMANDS</t>
  </si>
  <si>
    <t>PENALTY/INT-TAX TITLE.TAX TITLE ADDITIONAL INTEREST</t>
  </si>
  <si>
    <t>PENALTY/INT-TAX TITLE.TAX TITLE ADDITIONAL CHARGES</t>
  </si>
  <si>
    <t>OTHER CHARGES FOR SERVICES:.POLICE-INSUR ACCIDENT REPORTS</t>
  </si>
  <si>
    <t>OTHER CHARGES FOR SERVICES:.POLICE-PARKING TICKETS</t>
  </si>
  <si>
    <t>OTHER CHARGES FOR SERVICES:.FIRE-OIL BURNER INSPECTIONS</t>
  </si>
  <si>
    <t>OTHER CHARGES FOR SERVICES:.FIRE-SMOKE INSPECTIONS</t>
  </si>
  <si>
    <t>OTHER CHARGES FOR SERVICES:.FIRE-OTHER CHARGES</t>
  </si>
  <si>
    <t>OTHER CHARGES FOR SERVICES:.AMBULANCE</t>
  </si>
  <si>
    <t>FEES.CABLE FRANCHISE FEES</t>
  </si>
  <si>
    <t>FEES.TREAS/COLL-BAD CHECK FEES</t>
  </si>
  <si>
    <t>FEES.COLLECTOR DEPUTY FEES</t>
  </si>
  <si>
    <t>FEES.CONSERVATION-APPLICATION FEES</t>
  </si>
  <si>
    <t>FEES.CONSERVATION-CONSULTANT FEES</t>
  </si>
  <si>
    <t>FEES.CONSERVATION-PUBLICATIONS FEES</t>
  </si>
  <si>
    <t>FEES.CONSERVATION-RECORDING FEES</t>
  </si>
  <si>
    <t>FEES.PLANNING BOARD-APPLICATION FEE</t>
  </si>
  <si>
    <t>FEES.BD OF APPEALS-APPLICATION FEES</t>
  </si>
  <si>
    <t>FEES.BUILDING DEPT-FILING FEES</t>
  </si>
  <si>
    <t>FEES.ENGINEERING-INSPECTIONS</t>
  </si>
  <si>
    <t>FEES.BD OF HEALTH-TOBACCO VIOLATION</t>
  </si>
  <si>
    <t>RENTALS.RENTAL--TOWER</t>
  </si>
  <si>
    <t>RENTALS.RENTAL--POST OFFICE</t>
  </si>
  <si>
    <t>RENTALS.RENTAL--CHILD DEVELOPMT CENTER</t>
  </si>
  <si>
    <t>RENTALS.RENTAL--ERIN SCHOOL OF DANCE</t>
  </si>
  <si>
    <t>RENTALS.RENTAL--PARENT TALK</t>
  </si>
  <si>
    <t>DEPARTMENTAL-LIBRARIES.LIBRARY FINES</t>
  </si>
  <si>
    <t>DEPARTMENTAL-LIBRARIES.LOST LIBRARY BOOKS</t>
  </si>
  <si>
    <t>DEPARTMENTAL-CEMETERIES.CEMETERY-FOUNDATIONS</t>
  </si>
  <si>
    <t>DEPARTMENTAL-CEMETERIES.CEMETERY-SET MARKER</t>
  </si>
  <si>
    <t>DEPARTMENTAL-CEMETERIES.SURCHARGE</t>
  </si>
  <si>
    <t>OTHER DEPARTMENTAL:.M.L.C.</t>
  </si>
  <si>
    <t>OTHER DEPARTMENTAL:.SALE OF PUBLICATIONS</t>
  </si>
  <si>
    <t>OTHER DEPARTMENTAL:.TOWN CLERK-DOG LICENSES &amp; FEES</t>
  </si>
  <si>
    <t>OTHER DEPARTMENTAL:.TOWN CLERK-BIRTH CERTIFICATES</t>
  </si>
  <si>
    <t>OTHER DEPARTMENTAL:.TOWN CLERK-DEATH CERTIFICATES</t>
  </si>
  <si>
    <t>OTHER DEPARTMENTAL:.TOWN CLERK MARR CERT</t>
  </si>
  <si>
    <t>OTHER DEPARTMENTAL:.TOWN CLERK MARR LIC</t>
  </si>
  <si>
    <t>OTHER DEPARTMENTAL:.TOWN CLERK-REGISTERED CERTIFIC</t>
  </si>
  <si>
    <t>OTHER DEPARTMENTAL:.TOWN CLERK-CITATIONS</t>
  </si>
  <si>
    <t>OTHER DEPARTMENTAL:.TOWN CLERK-OTHER RECEIPTS</t>
  </si>
  <si>
    <t>OTHER DEPARTMENTAL:.SANITATION-RECYCLING</t>
  </si>
  <si>
    <t>OTHER DEPARTMENTAL:.BD OF HEALTH-ADMIN FEES</t>
  </si>
  <si>
    <t>OTHER LICENSES &amp; PERMITS:.BUILDING PERMITS</t>
  </si>
  <si>
    <t>OTHER LICENSES &amp; PERMITS:.BUILDING-SWIMMING POOL PERMITS</t>
  </si>
  <si>
    <t>OTHER LICENSES &amp; PERMITS:.GAS PERMIT FEES</t>
  </si>
  <si>
    <t>OTHER LICENSES &amp; PERMITS:.PLUMBING PERMIT FEES</t>
  </si>
  <si>
    <t>OTHER LICENSES &amp; PERMITS:.WIRING PERMIT FEES</t>
  </si>
  <si>
    <t>OTHER LICENSES &amp; PERMITS:.HWY-STREET OPEN PERMITS</t>
  </si>
  <si>
    <t>OTHER LICENSES &amp; PERMITS:.SANITATION-DUMP PERMITS</t>
  </si>
  <si>
    <t>OTHER LICENSES &amp; PERMITS:.BD OF HEALTH-DAY CAMP LICENSES</t>
  </si>
  <si>
    <t>OTHER LICENSES &amp; PERMITS:.BD OF HEALTH-FOOD SERVC PERMIT</t>
  </si>
  <si>
    <t>OTHER LICENSES &amp; PERMITS:.DISPOSAL INSTALLERS PERMIT</t>
  </si>
  <si>
    <t>OTHER LICENSES &amp; PERMITS:.SEPTAGE HAULERS PERMIT</t>
  </si>
  <si>
    <t>COURT FINES:.COURT FINES</t>
  </si>
  <si>
    <t>COURT FINES:.REGISTRY SURCHARGE &amp; RELEASE</t>
  </si>
  <si>
    <t>INTEREST ON DEPOSITS.FLEET/GENERAL</t>
  </si>
  <si>
    <t>INTEREST ON DEPOSITS.MELLON BANK</t>
  </si>
  <si>
    <t>INTEREST ON DEPOSITS.FIRST TRADE UNION BANK</t>
  </si>
  <si>
    <t>INTEREST ON DEPOSITS.CITIZENS DEPOSITORY</t>
  </si>
  <si>
    <t>INTEREST ON DEPOSITS.PAINE WEBBER</t>
  </si>
  <si>
    <t>INTEREST ON DEPOSITS.CENTURY BANK</t>
  </si>
  <si>
    <t>INTEREST ON DEPOSITS.ROCKLAND TRUST</t>
  </si>
  <si>
    <t>INTEREST ON DEPOSITS.EASTERN BANK</t>
  </si>
  <si>
    <t>INTEREST ON DEPOSITS.UNIBANK</t>
  </si>
  <si>
    <t>INTEREST ON DEPOSITS.UNIBANK-UNIPAY</t>
  </si>
  <si>
    <t>INTEREST ON DEPOSITS.FIRST FEDERAL SAVINGS</t>
  </si>
  <si>
    <t>TAX LIENS.COMM INT ON LIENS ADDED TO TAX</t>
  </si>
  <si>
    <t>TAX TITLES</t>
  </si>
  <si>
    <t>CHS: ABTS TO ELDERLY</t>
  </si>
  <si>
    <t>CHS: STATE-OWNED LAND</t>
  </si>
  <si>
    <t>CHS: CHAPTER 70 SCHOOL AID</t>
  </si>
  <si>
    <t>CHS: SCHOOL CONSTRUCTION</t>
  </si>
  <si>
    <t xml:space="preserve">            0001.0001.3592.0420</t>
  </si>
  <si>
    <t xml:space="preserve">            0001.0001.3592.0429</t>
  </si>
  <si>
    <t xml:space="preserve">         Reserved Fund Balance - Appropriation Deficit - Ambulance</t>
  </si>
  <si>
    <t>0001.0001.1230.2011.0000</t>
  </si>
  <si>
    <t>Res Abatement/Exemption - Overlay 2011</t>
  </si>
  <si>
    <t xml:space="preserve">JE </t>
  </si>
  <si>
    <t>JE 5752</t>
  </si>
  <si>
    <t>0001.0146.4120.2016</t>
  </si>
  <si>
    <t>RECLASS</t>
  </si>
  <si>
    <t>CHS: ABTS TO BLIND</t>
  </si>
  <si>
    <t>None</t>
  </si>
  <si>
    <t>BANS  -  Receipt  - 01/31/15</t>
  </si>
  <si>
    <t>MOTOR VEHICLE EXCISE.2016</t>
  </si>
  <si>
    <t>FEES.ASSESSOR - CH 59 SEC 38D</t>
  </si>
  <si>
    <t>INTEREST ON DEPOSITS.BELMONT SAVINGS BANK</t>
  </si>
  <si>
    <t>INTEREST ON DEPOSITS.HARBORONE</t>
  </si>
  <si>
    <t>PERSONAL PROPERTY TAXES.2016</t>
  </si>
  <si>
    <t>REAL ESTATE TAXES.2016</t>
  </si>
  <si>
    <t xml:space="preserve">Free Cash </t>
  </si>
  <si>
    <t>Certified</t>
  </si>
  <si>
    <t>Unpaid Bill</t>
  </si>
  <si>
    <t>B-2  Amend</t>
  </si>
  <si>
    <t>0001.0146.4172.8011</t>
  </si>
  <si>
    <t>START  HERE</t>
  </si>
  <si>
    <t>6501.0122.5810.6145.0000</t>
  </si>
  <si>
    <t>BANS rollover</t>
  </si>
  <si>
    <t>0001.0146.4120.2017</t>
  </si>
  <si>
    <t>Bans - Bond Anticipation Note</t>
  </si>
  <si>
    <t>JE 6162</t>
  </si>
  <si>
    <t>RENTALS.RENTAL--WHITING ROAD</t>
  </si>
  <si>
    <t>LIEU OF TAXES</t>
  </si>
  <si>
    <t>INTEREST ON DEPOSITS.FLEET/PAYROLL</t>
  </si>
  <si>
    <t>INTEREST ON DEPOSITS.BLUE HILLS BANK</t>
  </si>
  <si>
    <t>PERSONAL PROPERTY TAXES.2017</t>
  </si>
  <si>
    <t>REAL ESTATE TAXES.2017</t>
  </si>
  <si>
    <t>MOTOR VEHICLE EXCISE.2017</t>
  </si>
  <si>
    <t>BOAT EXCISE.2017</t>
  </si>
  <si>
    <t>OTHER CHARGES FOR SERVICES:.POLICE-GUN OR PISTOL PERMITS</t>
  </si>
  <si>
    <t>CHS: ABTS TO VETERANS</t>
  </si>
  <si>
    <t>CHS:UNRESTRICTED GENERAL GOVERNMENT AID</t>
  </si>
  <si>
    <t>0001.0001.1230.2012.0000</t>
  </si>
  <si>
    <t>Res Abatement/Exemption - Overlay 2012</t>
  </si>
  <si>
    <t>0001.0001.1230.2013.0000</t>
  </si>
  <si>
    <t>Res Abatement/Exemption - Overlay 2013</t>
  </si>
  <si>
    <t>JE 6264</t>
  </si>
  <si>
    <t>Cash Receipts</t>
  </si>
  <si>
    <t xml:space="preserve">    Journal Entries</t>
  </si>
  <si>
    <t>FY15 UPDATE LONG TERM DEBT GROUP PER PRINCIPAL PAYMENTS</t>
  </si>
  <si>
    <t>Outside/Other  MWPAT</t>
  </si>
  <si>
    <t xml:space="preserve">Multi-Purpose Bond Issue 5/07 Septic - SEWER </t>
  </si>
  <si>
    <t>Wylde Property -  Inside Other</t>
  </si>
  <si>
    <t>Chickering   -  School  Building</t>
  </si>
  <si>
    <t>00/00/00</t>
  </si>
  <si>
    <t>0011.0011.3700.3760.0000</t>
  </si>
  <si>
    <t xml:space="preserve"> 
</t>
  </si>
  <si>
    <t xml:space="preserve">for </t>
  </si>
  <si>
    <t>Record on GL bonds authorized/unissued Senior Housing Art12 vote 5/5/97</t>
  </si>
  <si>
    <t xml:space="preserve">Update for new issue, retired, or rescined </t>
  </si>
  <si>
    <t>NOTE:   DOVER RECORDS PRELIMIARY 6/30 TAXES DATED 07/01  &amp;  REVERSE IN  DEC PER ACTUAL TAX BILLING</t>
  </si>
  <si>
    <t>ATM17 A22 Warr Comm - Reserve Fund - Overlay Release</t>
  </si>
  <si>
    <t>ATM17 A12 Dover-Sherborn Capital Equipment &amp; Improvements</t>
  </si>
  <si>
    <t>Fund Balance Designated for Appropriation - Ambulance</t>
  </si>
  <si>
    <t xml:space="preserve">           Notes:  (1)  KVS software will not close these accounts</t>
  </si>
  <si>
    <t>0001.0001.3592.0420</t>
  </si>
  <si>
    <t>JE 6408</t>
  </si>
  <si>
    <t xml:space="preserve">FY17    Closing Entries </t>
  </si>
  <si>
    <t>JE 6384</t>
  </si>
  <si>
    <t>To record principal debt - payments to LT Debt for FY17 paid July16.</t>
  </si>
  <si>
    <t>Multi-Purpose L T Issue 06/99 - Sch Other &amp; Building</t>
  </si>
  <si>
    <t>To record principal debt - LT Debt for FY17 paid Mar &amp; May17.</t>
  </si>
  <si>
    <t>GL</t>
  </si>
  <si>
    <t xml:space="preserve">NOTE:  Bonds Authorized &amp; Unissued - listed on Debt Schedule FY17 </t>
  </si>
  <si>
    <t>RECEIPTS - TAXES PAID IN ADVANCE FOR Coming FY.</t>
  </si>
  <si>
    <t>JE 6386</t>
  </si>
  <si>
    <t>.</t>
  </si>
  <si>
    <t>To close encumbrances reserve for FY17 - close to Fund Balance Surplus</t>
  </si>
  <si>
    <t xml:space="preserve">  Note:  Encumbrances list for FY17  = $418,872.09</t>
  </si>
  <si>
    <t>JE 6387</t>
  </si>
  <si>
    <t xml:space="preserve">To setup encumbrances reserve for FY18 per Dept. request letters </t>
  </si>
  <si>
    <t xml:space="preserve">  Note:  Encumbrances list for FY18 = $418,872.09</t>
  </si>
  <si>
    <t>JE 6388</t>
  </si>
  <si>
    <t xml:space="preserve">To record YE close - Overlay Surplus (Assessors Released -used for FY18). </t>
  </si>
  <si>
    <t>JE 6389</t>
  </si>
  <si>
    <t>To close expenditures voted at ATM17 - to be expended in FY17</t>
  </si>
  <si>
    <t>ATM16 A25 Free Cash - Reduce FY17 Tax Rate</t>
  </si>
  <si>
    <t>ATM17 A27 UNPAID BILL Supplement - PD FY17</t>
  </si>
  <si>
    <t>JE 6390</t>
  </si>
  <si>
    <t>To Setup expenditures voted at ATM18 - to be expended in FY18</t>
  </si>
  <si>
    <t>ATM18 A12 Free Cash - Chickering School - Air Conditioning</t>
  </si>
  <si>
    <t>ATM18 A13 Dover-Sherborn Capital Equip. &amp; Improvements</t>
  </si>
  <si>
    <t>ATM18 A26 Warr Comm - Reserve Fund - Overlay Release</t>
  </si>
  <si>
    <t>ATM18 A29 Free Cash - Reduce FY18 Tax Rate</t>
  </si>
  <si>
    <t>JE 6391</t>
  </si>
  <si>
    <t>0001.0001.3575</t>
  </si>
  <si>
    <t xml:space="preserve">       Fund Balance Reserved for Debt Service (per 46 Springdale Ave)</t>
  </si>
  <si>
    <t xml:space="preserve">To setup Debt Service Reserve for FY17 - 46 Springdale Ave BANS - Dec16 issue. </t>
  </si>
  <si>
    <t xml:space="preserve">  Note:  per Section 67 Municipal Modernation amends MGL c. 44, sec 20 .</t>
  </si>
  <si>
    <t>JE 6392</t>
  </si>
  <si>
    <t>To record closing of FY17 Certified Free Cash Account at year end.</t>
  </si>
  <si>
    <t>Setup - Amounts to be raised on Recap FY18</t>
  </si>
  <si>
    <t>JE 6393</t>
  </si>
  <si>
    <t>To record SETUP of fund balance for Snow &amp; Ice Appropriation Deficit at year end FY17</t>
  </si>
  <si>
    <t>Fund Bal Designated for Approp - Police E911 Support</t>
  </si>
  <si>
    <t>JE 6394</t>
  </si>
  <si>
    <t>To record SETUP of fund balance for Police Details Abatement -  Deficit at year end FY17</t>
  </si>
  <si>
    <t>06/30/__</t>
  </si>
  <si>
    <t>To record SETUP of fund balance-Ambulance Abatements - Deficit YE FY15</t>
  </si>
  <si>
    <t>Reclass Overlay Year deficit &amp; Setup to raised on Recap</t>
  </si>
  <si>
    <t>06/30/___</t>
  </si>
  <si>
    <t>To record reclassify of fund balance for Overlay 2009 deficit.</t>
  </si>
  <si>
    <t xml:space="preserve">      Setup of fund balance to be raised on Recap FY14</t>
  </si>
  <si>
    <t>JE 6395</t>
  </si>
  <si>
    <t>To record year end close FY17 of other financing sources &amp; uses at 6/30/17.</t>
  </si>
  <si>
    <t xml:space="preserve">                         (2) To show Revenue &amp; Expenditures CONTROLS accounts CLOSED - must run as PERIOD 13.</t>
  </si>
  <si>
    <t>Land Purchase</t>
  </si>
  <si>
    <t>AP</t>
  </si>
  <si>
    <t>Source</t>
  </si>
  <si>
    <t>Cash - Land Acquisition Project</t>
  </si>
  <si>
    <t>To record land acquisition at 46 Springdale Ave per ATM vote.</t>
  </si>
  <si>
    <t>Transfer to Other Funds - Reserve Fund</t>
  </si>
  <si>
    <t>To record transfer of funds to Reserve Fund per vote.</t>
  </si>
  <si>
    <t>Transfer Funds</t>
  </si>
  <si>
    <t>JE 5498</t>
  </si>
  <si>
    <t>To record BANS proceeds - 46 Springdale Ave</t>
  </si>
  <si>
    <t>JE 5496</t>
  </si>
  <si>
    <t>BANS Proceeds</t>
  </si>
  <si>
    <t>Paid BANS</t>
  </si>
  <si>
    <t>US Bank</t>
  </si>
  <si>
    <t>BANS -Bond Aticipation Note</t>
  </si>
  <si>
    <t>To record BANS paid to US Bank.</t>
  </si>
  <si>
    <t>To record BANS rollover - US Bank.</t>
  </si>
  <si>
    <t>Bid Deposit</t>
  </si>
  <si>
    <t>6501.6501.4800.0000.0000</t>
  </si>
  <si>
    <t>Misc Revenue - Property Deposit</t>
  </si>
  <si>
    <t>To record Bid Deposit return to Anderson &amp; Kreiger LLP</t>
  </si>
  <si>
    <t>Bans - Bond Anticipation Note - BANS</t>
  </si>
  <si>
    <t>Bans - Bond Anticipation Note - BOND</t>
  </si>
  <si>
    <t>Bans - Bond Anticipation Note/SALE PRICE</t>
  </si>
  <si>
    <t>Bans - Bond Anticipation Note - BOND PAYDOWN</t>
  </si>
  <si>
    <t>US BANK</t>
  </si>
  <si>
    <t>Misc Revenue - BOND PAYDOWN</t>
  </si>
  <si>
    <t>6501.0122.4910.6145.0000</t>
  </si>
  <si>
    <t>Bans - Bond Anticipation Note - NEW</t>
  </si>
  <si>
    <t>Net Funded/Fixed Debt</t>
  </si>
  <si>
    <t>0011.0011.2900.0000.00000</t>
  </si>
  <si>
    <t>0011.0011.2900.2910.0000</t>
  </si>
  <si>
    <t>Inside or Outside</t>
  </si>
  <si>
    <t>Debt Limit???</t>
  </si>
  <si>
    <t>6501.0122.4850.6145.0000</t>
  </si>
  <si>
    <t>Treasurer's</t>
  </si>
  <si>
    <t>0001.0146.4120.2018</t>
  </si>
  <si>
    <t>PERSONAL PROPERTY TAXES.2018</t>
  </si>
  <si>
    <t>MOTOR VEHICLE EXCISE.2018</t>
  </si>
  <si>
    <t>BOAT EXCISE.2018</t>
  </si>
  <si>
    <t>OTHER DEPARTMENTAL:.TOWN CLERK-POLE LOCATIONS</t>
  </si>
  <si>
    <t>OTHER LICENSES &amp; PERMITS:.PUBLIC POOL PERMIT</t>
  </si>
  <si>
    <t>Returned</t>
  </si>
  <si>
    <t>AP paid</t>
  </si>
  <si>
    <t>A &amp; K LLP</t>
  </si>
  <si>
    <t>Set up Debt</t>
  </si>
  <si>
    <t>Cash - Bond Project - 46 Springdale/PropPpurchase</t>
  </si>
  <si>
    <t>Purchase - 46 Springdale /Synder Property</t>
  </si>
  <si>
    <t>Cash - Bond - 46 Springdale/Synder Purchase</t>
  </si>
  <si>
    <t>Cash - Land Acquisition Project-46 Springdale/Synder</t>
  </si>
  <si>
    <t>Cash - Bond Project -46 Springdale/Synder Prop purchase</t>
  </si>
  <si>
    <t>To record BANS rollover - 46 Springdale - Synder Property purchase.</t>
  </si>
  <si>
    <t>Cash - Bond Project - 46 Springdale/Synder Prop purchase</t>
  </si>
  <si>
    <t>To record Bid Deposit - 46 Springdale/Synder Property</t>
  </si>
  <si>
    <t xml:space="preserve">Cash - Bond Project-46 Springdale/Synder Prop Pur </t>
  </si>
  <si>
    <t>Net Funded/Fixed. Land Acquisition-46 Springdale/Synder Property</t>
  </si>
  <si>
    <t>Sale of Property - 46 Springdale/Synder Property</t>
  </si>
  <si>
    <t>To record amounts raised for Appropriation Deficit-Police E911 Support &amp; Incentive</t>
  </si>
  <si>
    <t>----</t>
  </si>
  <si>
    <t>REAL ESTATE TAXES.2018</t>
  </si>
  <si>
    <t>Overlay</t>
  </si>
  <si>
    <t>Release</t>
  </si>
  <si>
    <t xml:space="preserve">         Reserved Fund Balance - Approp Deficit - Police E911 Support</t>
  </si>
  <si>
    <t>Gen Fund - Xfer Fund 5101/Other Financing Uses</t>
  </si>
  <si>
    <t>Cash - Police E911 Support</t>
  </si>
  <si>
    <t>5101.0201.4970.6114.0000</t>
  </si>
  <si>
    <t>FY15   BANS Entries - 46 Springdale Ave.</t>
  </si>
  <si>
    <t>FY16   BANS Entries - 46 Springdale Ave.</t>
  </si>
  <si>
    <t>FY17   BANS Entries - 46 Springdale Ave.</t>
  </si>
  <si>
    <t>To record BANS Payoff to US BANK.</t>
  </si>
  <si>
    <t xml:space="preserve">Sale - Town </t>
  </si>
  <si>
    <t xml:space="preserve">Property </t>
  </si>
  <si>
    <t>To record receipt of sale of 46 Springdale Avenue Property.</t>
  </si>
  <si>
    <t>To record receipt of Refund of Oil in Tanks per sale of 46 Springdale Ave.</t>
  </si>
  <si>
    <t>0001.0199.5200.0444.2000</t>
  </si>
  <si>
    <t>Pur of Serv - 46 Springdale Ave Maintenance</t>
  </si>
  <si>
    <t>#73406</t>
  </si>
  <si>
    <t>#73408</t>
  </si>
  <si>
    <t>#73407</t>
  </si>
  <si>
    <t>#73405</t>
  </si>
  <si>
    <t>Voucher</t>
  </si>
  <si>
    <t>Per Wires</t>
  </si>
  <si>
    <t>To record receipt for Bond paydown - Debt Principal.</t>
  </si>
  <si>
    <t xml:space="preserve">Bond Proceeds - 46 Springdale/Property </t>
  </si>
  <si>
    <t>Cash - Bond Project - 46 Springdale/Property</t>
  </si>
  <si>
    <t>To record receipt for Bond proceeds - Debt Principal 46 Springdale.</t>
  </si>
  <si>
    <t>BANS</t>
  </si>
  <si>
    <t>Proceeds</t>
  </si>
  <si>
    <t>BOND</t>
  </si>
  <si>
    <t>To record receipt for BANS proceeds - maturity Dec18 - 46 Springdale Property.</t>
  </si>
  <si>
    <t>To record set up debt - added to LT Debt Group 0011.</t>
  </si>
  <si>
    <t>FY18   BANS/BOND Entries - 46 Springdale Ave.</t>
  </si>
  <si>
    <t>Premium</t>
  </si>
  <si>
    <t>To record receipt for $3,031,000 BOND Premium - 46 Springdale Property.</t>
  </si>
  <si>
    <t>Bond Premium - 46 Springdale Ave</t>
  </si>
  <si>
    <t>JE 6519</t>
  </si>
  <si>
    <t>JE 6518</t>
  </si>
  <si>
    <t>JE 6517</t>
  </si>
  <si>
    <t>JE 6516</t>
  </si>
  <si>
    <t>JE 6515</t>
  </si>
  <si>
    <t>JE 6514</t>
  </si>
  <si>
    <t>JE 6513</t>
  </si>
  <si>
    <t>0001.0146.4110.2018</t>
  </si>
  <si>
    <t>0001.0146.4150.2017</t>
  </si>
  <si>
    <t>0001.0146.4172.8010</t>
  </si>
  <si>
    <t xml:space="preserve">       Fund Balance Reserved for Expenditures - Voted Art 25  ATM19</t>
  </si>
  <si>
    <t xml:space="preserve">To record budget increase FY18 - Unpaid Bill vote ATM19 </t>
  </si>
  <si>
    <t>Unpaid Bills Art24 - Bldg. Maint - Southworth-Milton $1,887  0001.0199.5200.0401.2000</t>
  </si>
  <si>
    <t>Unpaid Bills Art24 - Ambulance - Dickson Smith/Reimb $1,400  0001.0231.5200.0212.2000</t>
  </si>
  <si>
    <t>Selectmen - Professional Services</t>
  </si>
  <si>
    <t>Supplement FY18 Art 4 - voted Art 25 ATM19  Pay in FY18</t>
  </si>
  <si>
    <t>Art 24 - Unpaid Bills  - Voted ATM19 - PAY IN FY18</t>
  </si>
  <si>
    <t>0001.0199.5200.0401.2000</t>
  </si>
  <si>
    <t>0001.0231.5200.0212.2000</t>
  </si>
  <si>
    <t>0001.0422.5400.0305.2000</t>
  </si>
  <si>
    <t xml:space="preserve">Highway Maintenance - Fuel </t>
  </si>
  <si>
    <t>0001.0439.5400.0305.2000</t>
  </si>
  <si>
    <t>Solid Waste Disposal - Fuel</t>
  </si>
  <si>
    <t>Unpaid Bills Art24 -Solid Waste Disposal - Global Montello $3,218.16  0001.0439.5400.0305.2000</t>
  </si>
  <si>
    <t>Unpaid Bills Art24 -Highway Maint - Global Montello $2,128.84  0001.0422.5400.0305.2000</t>
  </si>
  <si>
    <t>Ambulance - Education &amp; Tuition</t>
  </si>
  <si>
    <t xml:space="preserve">Building  Maintenance - </t>
  </si>
  <si>
    <t>To record budget increase FY18 - Supplement Art 4 Appropriation</t>
  </si>
  <si>
    <t>To Setup expenditures to be expended FY18 - Unpaid Bills @ Dept - voted Art. 24 ATM(FY19)</t>
  </si>
  <si>
    <t xml:space="preserve">Line Item:  Selectmen - Real Estate Commission Fees for sale of 46 Springdale Ave. </t>
  </si>
  <si>
    <t>To Setup FY18 expenditures /Supplement Art 4 - voted ATM19 Art 25</t>
  </si>
  <si>
    <t>Account #  Selectmen Prof Serv 0001.0122.5200.0504.2000</t>
  </si>
  <si>
    <t xml:space="preserve">        FY____Town of Dover          </t>
  </si>
  <si>
    <t>0001.0146.4120.2019</t>
  </si>
  <si>
    <t>FY19   RECAP  &amp;  ATM  VOTES</t>
  </si>
  <si>
    <t>FY19  Estimate Revenue (based on Recap)</t>
  </si>
  <si>
    <t>0001.0122.4320.8253</t>
  </si>
  <si>
    <t>0001.0122.4360.8301</t>
  </si>
  <si>
    <t>0001.0122.4360.8302</t>
  </si>
  <si>
    <t>0001.0122.4360.8305</t>
  </si>
  <si>
    <t>RENTALS.RENTAL-COMMUNITY CYCLE, INC</t>
  </si>
  <si>
    <t>0001.0122.4360.8312</t>
  </si>
  <si>
    <t>0001.0122.4360.8313</t>
  </si>
  <si>
    <t>0001.0122.4360.8315</t>
  </si>
  <si>
    <t>0001.0122.4360.8318</t>
  </si>
  <si>
    <t>0001.0122.4410.8500</t>
  </si>
  <si>
    <t>ALCOHOLIC BEVERAGE LICENSES.ALCOHOLIC BEVERAGES LICENSES</t>
  </si>
  <si>
    <t>0001.0122.4449.8509</t>
  </si>
  <si>
    <t>OTHER LICENSES &amp; PERMITS:.OTHER LICENSES</t>
  </si>
  <si>
    <t>0001.0141.4180</t>
  </si>
  <si>
    <t>0001.0141.4320.8254</t>
  </si>
  <si>
    <t>0001.0141.4379.8499</t>
  </si>
  <si>
    <t>0001.0145.4142</t>
  </si>
  <si>
    <t>0001.0145.4320.8210</t>
  </si>
  <si>
    <t>0001.0145.4320.8212</t>
  </si>
  <si>
    <t>FEES.TREAS/COLL-LAND COURT FEES</t>
  </si>
  <si>
    <t>0001.0145.4320.8213</t>
  </si>
  <si>
    <t>0001.0145.4820.8800</t>
  </si>
  <si>
    <t>0001.0145.4820.8801</t>
  </si>
  <si>
    <t>0001.0145.4820.8806</t>
  </si>
  <si>
    <t>0001.0145.4820.8807</t>
  </si>
  <si>
    <t>0001.0145.4820.8812</t>
  </si>
  <si>
    <t>0001.0145.4820.8814</t>
  </si>
  <si>
    <t>0001.0145.4820.8815</t>
  </si>
  <si>
    <t>0001.0145.4820.8816</t>
  </si>
  <si>
    <t>0001.0145.4820.8817</t>
  </si>
  <si>
    <t>0001.0145.4820.8818</t>
  </si>
  <si>
    <t>0001.0145.4820.8820</t>
  </si>
  <si>
    <t>0001.0145.4820.8821</t>
  </si>
  <si>
    <t>0001.0145.4820.8822</t>
  </si>
  <si>
    <t>0001.0145.4820.8823</t>
  </si>
  <si>
    <t>INTEREST ON DEPOSITS.NEEDHAM BANK - MMDA &amp; CD</t>
  </si>
  <si>
    <t>0001.0145.4820.8860</t>
  </si>
  <si>
    <t>0001.0146.4110.2016</t>
  </si>
  <si>
    <t>0001.0146.4110.2017</t>
  </si>
  <si>
    <t>0001.0146.4110.2019</t>
  </si>
  <si>
    <t>PERSONAL PROPERTY TAXES.2019</t>
  </si>
  <si>
    <t>0001.0146.4120.2015</t>
  </si>
  <si>
    <t>REAL ESTATE TAXES.2019</t>
  </si>
  <si>
    <t>0001.0146.4130.8031</t>
  </si>
  <si>
    <t>0001.0146.4150.2016</t>
  </si>
  <si>
    <t>0001.0146.4150.2018</t>
  </si>
  <si>
    <t>0001.0146.4150.2019</t>
  </si>
  <si>
    <t>MOTOR VEHICLE EXCISE.2019</t>
  </si>
  <si>
    <t>0001.0146.4161.2017</t>
  </si>
  <si>
    <t>0001.0146.4161.2018</t>
  </si>
  <si>
    <t>0001.0146.4161.2019</t>
  </si>
  <si>
    <t>BOAT EXCISE.2019</t>
  </si>
  <si>
    <t>0001.0146.4171.8001</t>
  </si>
  <si>
    <t>0001.0146.4171.8003</t>
  </si>
  <si>
    <t>0001.0146.4173.8020</t>
  </si>
  <si>
    <t>0001.0146.4173.8021</t>
  </si>
  <si>
    <t>0001.0146.4175.8027</t>
  </si>
  <si>
    <t>PENALTY/INT-DEFRR RE CL41A.DEFERRED RE-ADDTNL INTEREST</t>
  </si>
  <si>
    <t>0001.0146.4379.8441</t>
  </si>
  <si>
    <t>0001.0161.4379.8421</t>
  </si>
  <si>
    <t>0001.0161.4379.8451</t>
  </si>
  <si>
    <t>0001.0161.4379.8452</t>
  </si>
  <si>
    <t>0001.0161.4379.8453</t>
  </si>
  <si>
    <t>0001.0161.4379.8454</t>
  </si>
  <si>
    <t>0001.0161.4379.8455</t>
  </si>
  <si>
    <t>0001.0161.4379.8456</t>
  </si>
  <si>
    <t>0001.0161.4379.8457</t>
  </si>
  <si>
    <t>0001.0161.4379.8458</t>
  </si>
  <si>
    <t>0001.0161.4379.8459</t>
  </si>
  <si>
    <t>0001.0171.4320.8220</t>
  </si>
  <si>
    <t>0001.0171.4320.8221</t>
  </si>
  <si>
    <t>0001.0171.4320.8222</t>
  </si>
  <si>
    <t>0001.0171.4320.8223</t>
  </si>
  <si>
    <t>0001.0175.4320.8230</t>
  </si>
  <si>
    <t>0001.0176.4320.8240</t>
  </si>
  <si>
    <t>0001.0201.4270.8140</t>
  </si>
  <si>
    <t>0001.0201.4270.8143</t>
  </si>
  <si>
    <t>0001.0201.4270.8144</t>
  </si>
  <si>
    <t>0001.0201.4270.8145</t>
  </si>
  <si>
    <t>0001.0201.4695.8700</t>
  </si>
  <si>
    <t>0001.0201.4695.8701</t>
  </si>
  <si>
    <t>0001.0220.4270.8154</t>
  </si>
  <si>
    <t>0001.0220.4270.8155</t>
  </si>
  <si>
    <t>0001.0220.4270.8156</t>
  </si>
  <si>
    <t>0001.0231.4270.8190</t>
  </si>
  <si>
    <t>0001.0241.4320.8250</t>
  </si>
  <si>
    <t>0001.0241.4379.8499</t>
  </si>
  <si>
    <t>0001.0241.4449.8510</t>
  </si>
  <si>
    <t>0001.0241.4449.8512</t>
  </si>
  <si>
    <t>0001.0242.4449.8521</t>
  </si>
  <si>
    <t>0001.0243.4449.8531</t>
  </si>
  <si>
    <t>0001.0245.4449.8541</t>
  </si>
  <si>
    <t>0001.0411.4320.8260</t>
  </si>
  <si>
    <t>0001.0422.4379.8499</t>
  </si>
  <si>
    <t>0001.0422.4449.8293</t>
  </si>
  <si>
    <t>0001.0439.4379.8296</t>
  </si>
  <si>
    <t>0001.0439.4449.8290</t>
  </si>
  <si>
    <t>0001.0491.4371.8410</t>
  </si>
  <si>
    <t>DEPARTMENTAL-CEMETERIES.CEMETERY-BURIAL/CREMATION FEES</t>
  </si>
  <si>
    <t>0001.0491.4371.8411</t>
  </si>
  <si>
    <t>0001.0491.4371.8413</t>
  </si>
  <si>
    <t>0001.0491.4371.8414</t>
  </si>
  <si>
    <t>DEPARTMENTAL-CEMETERIES.CEMETERY-OTHER CHARGES</t>
  </si>
  <si>
    <t>0001.0491.4371.8415</t>
  </si>
  <si>
    <t>0001.0491.4371.8416</t>
  </si>
  <si>
    <t>DEPARTMENTAL-CEMETERIES.CEMETERY-SAT/SUN/HOL/CREMATION</t>
  </si>
  <si>
    <t>0001.0491.4371.8417</t>
  </si>
  <si>
    <t>DEPARTMENTAL-CEMETERIES.CEMETERY-SAT/SUN/HOL/BURIAL</t>
  </si>
  <si>
    <t>0001.0519.4320.8461</t>
  </si>
  <si>
    <t>FEES.BD OF HEALTH-CONSULTANT FEES</t>
  </si>
  <si>
    <t>0001.0519.4320.8464</t>
  </si>
  <si>
    <t>0001.0519.4379.8460</t>
  </si>
  <si>
    <t>0001.0519.4379.8499</t>
  </si>
  <si>
    <t>0001.0519.4449.8502</t>
  </si>
  <si>
    <t>0001.0519.4449.8550</t>
  </si>
  <si>
    <t>0001.0519.4449.8551</t>
  </si>
  <si>
    <t>0001.0519.4449.8552</t>
  </si>
  <si>
    <t>0001.0519.4449.8553</t>
  </si>
  <si>
    <t>0001.0519.4449.8554</t>
  </si>
  <si>
    <t>OTHER LICENSES &amp; PERMITS:.BD OF HEALTH-OTHER PERMITS</t>
  </si>
  <si>
    <t>0001.0610.4370.8400</t>
  </si>
  <si>
    <t>0001.0610.4370.8401</t>
  </si>
  <si>
    <t>0001.0800.4613</t>
  </si>
  <si>
    <t>0001.0800.4615</t>
  </si>
  <si>
    <t>0001.0800.4616</t>
  </si>
  <si>
    <t>0001.0800.4618</t>
  </si>
  <si>
    <t>0001.0800.4661.0000</t>
  </si>
  <si>
    <t>CHS: POLICE CAREER INCENTIVE</t>
  </si>
  <si>
    <t>0001.0800.4685</t>
  </si>
  <si>
    <t>0001.0810.4620</t>
  </si>
  <si>
    <t>0001.0810.4622</t>
  </si>
  <si>
    <t>To Record Estimated FY19 Revenue - Recap</t>
  </si>
  <si>
    <t>To record Tax Title  amount raised on Recap FY19</t>
  </si>
  <si>
    <t>RECAP  ENTRIES  -  FY19</t>
  </si>
  <si>
    <t>To record SNOW &amp; ICE amount raised on Recap FY19</t>
  </si>
  <si>
    <t>To record amounts raised for Appropriation Deficit-Ambulance per Recap FY19</t>
  </si>
  <si>
    <t>To record amounts raised for OVERLAY DEFICITS (yr) per Recap FY19</t>
  </si>
  <si>
    <t xml:space="preserve">        Reserve for Abatement/Exemption - OVERLAY 2019</t>
  </si>
  <si>
    <t>To record amounts raised for Allowance for Abatement/Exemption per Recap FY19</t>
  </si>
  <si>
    <t>To record the transfer amount for  E911 Support/non-refundable reimbursements raised on Recap.</t>
  </si>
  <si>
    <t>TO DO!!!</t>
  </si>
  <si>
    <t>To record Free Cash certified by DOR as of 7/1/18 (YE 6/30/18) for FY20 ATM funding sources.</t>
  </si>
  <si>
    <t>ANNUAL TOWN MEETING FY20 - VOTES to SUPPLEMENT FY19</t>
  </si>
  <si>
    <t xml:space="preserve">                 Unpaid Bills - Set up Free Cash - FY19 Expenditure - voted ATM20 Art. ?? </t>
  </si>
  <si>
    <t xml:space="preserve">       Fund Balance Reserved for Expenditures - Art?? (ATM20)</t>
  </si>
  <si>
    <t>sample:</t>
  </si>
  <si>
    <t xml:space="preserve">                Supplement FY19 Art 4 - Set up Free Cash -FY18 Expenditure - voted ATM20 Art. ?</t>
  </si>
  <si>
    <t>Art 4</t>
  </si>
  <si>
    <t xml:space="preserve">Supplement </t>
  </si>
  <si>
    <t>01/?/2019</t>
  </si>
  <si>
    <t>setup budget</t>
  </si>
  <si>
    <t>Overlay Released for Other Available Sources Budget FY20</t>
  </si>
  <si>
    <t>To record Overlay Reserve for overlay released for FY20 budget per Assessors memo dated ???.</t>
  </si>
  <si>
    <t>JE 6892</t>
  </si>
  <si>
    <t>JE 6893</t>
  </si>
  <si>
    <t xml:space="preserve">         0001.0001.1230.2019</t>
  </si>
  <si>
    <t>TO DO - AFTER TM !!!</t>
  </si>
  <si>
    <t>TOWN OF DOVER</t>
  </si>
  <si>
    <t>03-122-5308</t>
  </si>
  <si>
    <t>Selectmen - Encumbrance</t>
  </si>
  <si>
    <t>FY19 Encumber</t>
  </si>
  <si>
    <t>03-145-5420</t>
  </si>
  <si>
    <t>Treasurer/Collector - Encumbrance</t>
  </si>
  <si>
    <t>to FY20</t>
  </si>
  <si>
    <t>03-155-5420</t>
  </si>
  <si>
    <t>Data Processing  - Encumbrance</t>
  </si>
  <si>
    <t>03-161-5420</t>
  </si>
  <si>
    <t>Town Clerk - Encumbrance</t>
  </si>
  <si>
    <t>03-171-5420</t>
  </si>
  <si>
    <t>Conservation Comm - Encumbrance</t>
  </si>
  <si>
    <t>03-175-5420</t>
  </si>
  <si>
    <t>Planning Board - Encumbrance</t>
  </si>
  <si>
    <t>03-192-5420</t>
  </si>
  <si>
    <t>Town House - Encumbrance</t>
  </si>
  <si>
    <t>03-193-5230</t>
  </si>
  <si>
    <t>Caryl Community Center - Encumbrance</t>
  </si>
  <si>
    <t>03-199-5244</t>
  </si>
  <si>
    <t>Building Maintenance - Encumbrance</t>
  </si>
  <si>
    <t>03-220-5244</t>
  </si>
  <si>
    <t>Fire Department - Encumbrance</t>
  </si>
  <si>
    <t>03-231-5308</t>
  </si>
  <si>
    <t>Ambulance - Encumbrance</t>
  </si>
  <si>
    <t>03-433-5300</t>
  </si>
  <si>
    <t>Solid Waste - Encumbrance</t>
  </si>
  <si>
    <t>03-450-5300</t>
  </si>
  <si>
    <t>Water Department - Encumbrance</t>
  </si>
  <si>
    <t>03-491-5580</t>
  </si>
  <si>
    <t>Cemetery Department - Encumbrance</t>
  </si>
  <si>
    <t>03-541-5421</t>
  </si>
  <si>
    <t>Council on Aging - Encumbrance</t>
  </si>
  <si>
    <t>03-691-5240</t>
  </si>
  <si>
    <t>Historical Commission - Encumbrance</t>
  </si>
  <si>
    <t>Record FY19 Encumbrance to FY20</t>
  </si>
  <si>
    <t>J20-2</t>
  </si>
  <si>
    <t>Pre-School at Chickering</t>
  </si>
  <si>
    <t>24-300-5118-241016-5007</t>
  </si>
  <si>
    <t>reclass</t>
  </si>
  <si>
    <t>J20-4</t>
  </si>
  <si>
    <t>Reclass Payroll 2-PR072419 TO PRE-SCHOOL</t>
  </si>
  <si>
    <t>03-300-5100</t>
  </si>
  <si>
    <t>School Salary Encumbramce</t>
  </si>
  <si>
    <t>J20-3</t>
  </si>
  <si>
    <t>In Beginning Balance - VADAR-</t>
  </si>
  <si>
    <t>03-141-5313</t>
  </si>
  <si>
    <t>encumbrance</t>
  </si>
  <si>
    <t>03-300-5200</t>
  </si>
  <si>
    <t>School Teacher Encumbrance</t>
  </si>
  <si>
    <t>Assessors Encumbrance</t>
  </si>
  <si>
    <t>School Salary Encumbrance</t>
  </si>
  <si>
    <t>J20-5</t>
  </si>
  <si>
    <t>33-220-5870-331249-0000</t>
  </si>
  <si>
    <t>33-231-5870-331250-0000</t>
  </si>
  <si>
    <t>31-210-5870-331253-0000</t>
  </si>
  <si>
    <t>33-422-5870-331254-0000</t>
  </si>
  <si>
    <t>33-422-5870-331255-0000</t>
  </si>
  <si>
    <t>A52a Fire and Ambulance - Radio Equipment</t>
  </si>
  <si>
    <t>A52b Fire and Ambulance - Ambulance</t>
  </si>
  <si>
    <t>A53a Bldg Maint - Protective Agency Building - Roof</t>
  </si>
  <si>
    <t>A53b Bldg Maint - Protective Agency Building  De-Leading Firing Range</t>
  </si>
  <si>
    <t>A53c Bldg Maint - Protective Agency Building - Air Conditioning</t>
  </si>
  <si>
    <t>A54a Highway Department - Pick Up Truck</t>
  </si>
  <si>
    <t>A54b Highway Department - Fuel Dispensing System</t>
  </si>
  <si>
    <t>33-210-5875-331252-0000</t>
  </si>
  <si>
    <t>Record FY20 ATM Article 5 Capital Articles</t>
  </si>
  <si>
    <t>31-210-5875-331251-0000</t>
  </si>
  <si>
    <t>J20-6</t>
  </si>
  <si>
    <t>Record FY20 ATM Article 9</t>
  </si>
  <si>
    <t>02-171-5966</t>
  </si>
  <si>
    <t>Transfer to Trust &amp; Agency Fund -Conservation Fund 8012</t>
  </si>
  <si>
    <t>fy20 article 9</t>
  </si>
  <si>
    <t>fy20 article 5</t>
  </si>
  <si>
    <t>J20-7</t>
  </si>
  <si>
    <t>02-155-5300</t>
  </si>
  <si>
    <t>Special Articles -Information Technology Study &amp; Analysis</t>
  </si>
  <si>
    <t>Record FY20 ATM Article 10</t>
  </si>
  <si>
    <t>fy20 article 10</t>
  </si>
  <si>
    <t>J20-8</t>
  </si>
  <si>
    <t>Trans to Trust &amp; Agency Fund - Dover Regional OPEB Stabilization Fund</t>
  </si>
  <si>
    <t>J20-9</t>
  </si>
  <si>
    <t>fy20 article 16</t>
  </si>
  <si>
    <t>Record FY20 ATM Article 16</t>
  </si>
  <si>
    <t>33-193-5830-331256-0000</t>
  </si>
  <si>
    <t>J20-10</t>
  </si>
  <si>
    <t>01-132-5780</t>
  </si>
  <si>
    <t>FY20 ATM A18 RESERVE FUND</t>
  </si>
  <si>
    <t>Record FY20 ATM Article 18</t>
  </si>
  <si>
    <t>fy20 article 18</t>
  </si>
  <si>
    <t>02-990-5966</t>
  </si>
  <si>
    <t>J20-11</t>
  </si>
  <si>
    <t>J20-12</t>
  </si>
  <si>
    <t>01-199-5244-010404-0001</t>
  </si>
  <si>
    <t>Caryl Community Center Maintenance</t>
  </si>
  <si>
    <t>01-199-5244-000000-0001</t>
  </si>
  <si>
    <t>Equipment Maintenance</t>
  </si>
  <si>
    <t>Reclass Scherbon Consolidated Invoice 19-04-150-NQ</t>
  </si>
  <si>
    <t>01-199-5244-010415-0001</t>
  </si>
  <si>
    <t>Library Maintenance</t>
  </si>
  <si>
    <t>Reclass NW Pest Control Invoice 647098</t>
  </si>
  <si>
    <t>J20-13</t>
  </si>
  <si>
    <t>01-199-5244-010414-0001</t>
  </si>
  <si>
    <t>Town House Maintenance</t>
  </si>
  <si>
    <t>Reclass Safety Signal Security Invoice 0106551</t>
  </si>
  <si>
    <t>*</t>
  </si>
  <si>
    <t>Record FY20 ATM Article 11</t>
  </si>
  <si>
    <t>fy20 article 11</t>
  </si>
  <si>
    <t xml:space="preserve">  </t>
  </si>
  <si>
    <t xml:space="preserve">    </t>
  </si>
  <si>
    <t xml:space="preserve">   </t>
  </si>
  <si>
    <t>VADAR</t>
  </si>
  <si>
    <t>J/E #</t>
  </si>
  <si>
    <t>J20-3A</t>
  </si>
  <si>
    <t>03-300-5200-000000-0001</t>
  </si>
  <si>
    <t>Reduce Encumbrance Request</t>
  </si>
  <si>
    <t>J20-14</t>
  </si>
  <si>
    <t>01-220-5120</t>
  </si>
  <si>
    <t>Fire - Permanent Part Time</t>
  </si>
  <si>
    <t>01-220-5110</t>
  </si>
  <si>
    <t>Fire Salary Full Time</t>
  </si>
  <si>
    <t>Reclass Payroll  S/B Permanent Part Time</t>
  </si>
  <si>
    <t>01-220-5118</t>
  </si>
  <si>
    <t>Fire - Temporary Part Time</t>
  </si>
  <si>
    <t>J20-15</t>
  </si>
  <si>
    <t>Correct J20-14 S/B Permanent not Temporary</t>
  </si>
  <si>
    <t>J20-16</t>
  </si>
  <si>
    <t>01-175-5120</t>
  </si>
  <si>
    <t>Planning - Salary Permanent Part Time</t>
  </si>
  <si>
    <t>01-175-5112</t>
  </si>
  <si>
    <t>Planning - Permanent Part Time</t>
  </si>
  <si>
    <t>Reclass July 2019 Payroll to Correct Account</t>
  </si>
  <si>
    <t>J20-17</t>
  </si>
  <si>
    <t>Reclass August 2019 Payroll to Correct Account</t>
  </si>
  <si>
    <t>J20-18</t>
  </si>
  <si>
    <t>Reclass September 2019 Payroll to Correct Account</t>
  </si>
  <si>
    <t>J20-19</t>
  </si>
  <si>
    <t>J20-20</t>
  </si>
  <si>
    <t>J20-21</t>
  </si>
  <si>
    <t>Reclass November 2019 Payroll to Correct Account</t>
  </si>
  <si>
    <t>Reclass December 2019 Payroll to Correct Account</t>
  </si>
  <si>
    <t>Assessors - Encumbrance</t>
  </si>
  <si>
    <t>J20-22</t>
  </si>
  <si>
    <t>01-141-5313</t>
  </si>
  <si>
    <t>Reclass Sambor Invoice FY20RE-06</t>
  </si>
  <si>
    <t>J20-23</t>
  </si>
  <si>
    <t>Reclass Sambor Invoice FY20RE-07</t>
  </si>
  <si>
    <t>J20-24</t>
  </si>
  <si>
    <t>Reclass Sambor Invoice FY20RE-08</t>
  </si>
  <si>
    <t>J20-25</t>
  </si>
  <si>
    <t>Reclass Sambor Invoice FY20RE-09</t>
  </si>
  <si>
    <t>Reclass Sambor Invoice FY20RE-10</t>
  </si>
  <si>
    <t>J20-26</t>
  </si>
  <si>
    <t>J20-27</t>
  </si>
  <si>
    <t>01-141-5307</t>
  </si>
  <si>
    <t>Assessors - Purchase of Service Data Processing</t>
  </si>
  <si>
    <t>Warrants Payable</t>
  </si>
  <si>
    <t>01-000-2010</t>
  </si>
  <si>
    <t>Reclass Partiot Prop Inv 14963 from FY19 s/b FY20  (see J19-128)</t>
  </si>
  <si>
    <t>J20-28</t>
  </si>
  <si>
    <t>J20-3B</t>
  </si>
  <si>
    <t>J20-3C</t>
  </si>
  <si>
    <t>add add'l</t>
  </si>
  <si>
    <t>reduce request</t>
  </si>
  <si>
    <t>School Teacher Encumbrance     (see J20-3C for add'l $300)</t>
  </si>
  <si>
    <t>Increase Encumbrance Request - Error in Posting (see J20-3)</t>
  </si>
  <si>
    <t>Assessors Encumbrance   (see J20-3B)</t>
  </si>
  <si>
    <t>encumber</t>
  </si>
  <si>
    <t>03-422-5580</t>
  </si>
  <si>
    <t>Solid Waste</t>
  </si>
  <si>
    <t>03-541-5400</t>
  </si>
  <si>
    <t>COA - Supplies</t>
  </si>
  <si>
    <t>Posted correctly in KVS</t>
  </si>
  <si>
    <t>School Encumbrance</t>
  </si>
  <si>
    <t>J20-29</t>
  </si>
  <si>
    <t>Due From Commonwealth</t>
  </si>
  <si>
    <t>reverse accrual</t>
  </si>
  <si>
    <t>June 2019 Cherry Sheets Accrued see J19-118 6/30/19</t>
  </si>
  <si>
    <t>1.1.3633.3639</t>
  </si>
  <si>
    <t>1.1.1000</t>
  </si>
  <si>
    <t>J20-30</t>
  </si>
  <si>
    <t>1.1.1320</t>
  </si>
  <si>
    <t>J20-31</t>
  </si>
  <si>
    <t>01-210-5110</t>
  </si>
  <si>
    <t>Police Wages</t>
  </si>
  <si>
    <t>29-210-5118-291006-5101</t>
  </si>
  <si>
    <t>E911 Grant</t>
  </si>
  <si>
    <t>J20-32</t>
  </si>
  <si>
    <t>01-945-5740</t>
  </si>
  <si>
    <t>Property &amp; Casualty Insurance</t>
  </si>
  <si>
    <t>01-912-5170</t>
  </si>
  <si>
    <t>Workers Compensation</t>
  </si>
  <si>
    <t>Reclass to GF</t>
  </si>
  <si>
    <t>Reclass to Correct Lines</t>
  </si>
  <si>
    <t>J20-33</t>
  </si>
  <si>
    <t>01-300-5100-019902-0001</t>
  </si>
  <si>
    <t>Dover School Salary Administrative</t>
  </si>
  <si>
    <t>01-300-5100-019901-001</t>
  </si>
  <si>
    <t>Dover School Salary School Committee</t>
  </si>
  <si>
    <t>J20-34</t>
  </si>
  <si>
    <t>Selectmen Encumbrance</t>
  </si>
  <si>
    <t>03-122-5200</t>
  </si>
  <si>
    <t>Reclass to correct line item</t>
  </si>
  <si>
    <t>Record Accrual</t>
  </si>
  <si>
    <t>J20-35</t>
  </si>
  <si>
    <t>01-000-3590</t>
  </si>
  <si>
    <t>UFB</t>
  </si>
  <si>
    <t>01-000-3591</t>
  </si>
  <si>
    <t>Record Certified Free Cash</t>
  </si>
  <si>
    <t>J20-36</t>
  </si>
  <si>
    <t>33-220-5870-331249</t>
  </si>
  <si>
    <t>FY20 ATM A52a Radio Equipment</t>
  </si>
  <si>
    <t>01-220-5854</t>
  </si>
  <si>
    <t>Fire-Other Capital Outlay New Equipment</t>
  </si>
  <si>
    <t>Reclass to Article</t>
  </si>
  <si>
    <t>J20-37</t>
  </si>
  <si>
    <t>J20-38</t>
  </si>
  <si>
    <t>70-122-5170-202000-5190</t>
  </si>
  <si>
    <t>Retired Police - Sick Buy Back</t>
  </si>
  <si>
    <t>01-210-5190</t>
  </si>
  <si>
    <t>Police-Salary Sick Pay</t>
  </si>
  <si>
    <t>J20-39</t>
  </si>
  <si>
    <t>01-650-5120</t>
  </si>
  <si>
    <t>Parks &amp; Rec - Temporary Part-Time</t>
  </si>
  <si>
    <t>01-650-5110</t>
  </si>
  <si>
    <t>Parks &amp; Rec - Salary Full-Time</t>
  </si>
  <si>
    <t>Reclass PR-13 through PR-19</t>
  </si>
  <si>
    <t>rft</t>
  </si>
  <si>
    <t>01-450-5240</t>
  </si>
  <si>
    <t>Water System Maintenance</t>
  </si>
  <si>
    <t>Reserve Fund</t>
  </si>
  <si>
    <t>RFT 20-1</t>
  </si>
  <si>
    <t>01-220-5244</t>
  </si>
  <si>
    <t>Fire - Equipment Maintenance</t>
  </si>
  <si>
    <t>RFT 20-2</t>
  </si>
  <si>
    <t>01-231-5120</t>
  </si>
  <si>
    <t>RFT 20-3</t>
  </si>
  <si>
    <t>01-491-5190</t>
  </si>
  <si>
    <t>Cemetery - Burial Overtime</t>
  </si>
  <si>
    <t>RFT 20-4</t>
  </si>
  <si>
    <t>01-650-5215</t>
  </si>
  <si>
    <t>RFT 20-5</t>
  </si>
  <si>
    <t xml:space="preserve">Parks &amp; Rec  </t>
  </si>
  <si>
    <t>✔</t>
  </si>
  <si>
    <t>01-231-5500</t>
  </si>
  <si>
    <t>RFT 20-6</t>
  </si>
  <si>
    <t>FY20 ATM A16 CARYL COMM CENTER E✔TRAORD REPAIRS</t>
  </si>
  <si>
    <t>Assessors - Property Valuation E✔pense</t>
  </si>
  <si>
    <t>Selectmen Encumber E✔pense</t>
  </si>
  <si>
    <t>J20-42  ADVANCED-BUDGET ENTRY</t>
  </si>
  <si>
    <t>J20-40  ADVANCED-BUDGET ENTRY</t>
  </si>
  <si>
    <t>J20-42</t>
  </si>
  <si>
    <t>J20-41</t>
  </si>
  <si>
    <t>J20-40</t>
  </si>
  <si>
    <t>J20-50</t>
  </si>
  <si>
    <t>J20-43 TO J20-46 SEE FY20 BEGIN BAL TAB</t>
  </si>
  <si>
    <t>J20-47</t>
  </si>
  <si>
    <t>Police - Temp P/T Salary</t>
  </si>
  <si>
    <t>Reclass to Police G/F</t>
  </si>
  <si>
    <t>J20-48</t>
  </si>
  <si>
    <t>Police - FT Salary</t>
  </si>
  <si>
    <t>J20-49</t>
  </si>
  <si>
    <t>01-292-5118</t>
  </si>
  <si>
    <t>ACO - Salary PT</t>
  </si>
  <si>
    <t>01-292-5195</t>
  </si>
  <si>
    <t>ACO Stipend</t>
  </si>
  <si>
    <t>Reclass PR-14</t>
  </si>
  <si>
    <t>Reclass PR-7</t>
  </si>
  <si>
    <t>Police - Salary Sick</t>
  </si>
  <si>
    <t>J20-51</t>
  </si>
  <si>
    <t>Reclass PR-15</t>
  </si>
  <si>
    <t>J20-52</t>
  </si>
  <si>
    <t>01-210-5130</t>
  </si>
  <si>
    <t>Police - Overtime</t>
  </si>
  <si>
    <t>24-210-5118-241018-5005</t>
  </si>
  <si>
    <t>Police Detail</t>
  </si>
  <si>
    <t>Reclass PR-17</t>
  </si>
  <si>
    <t>01-210-5195-010121</t>
  </si>
  <si>
    <t>J20-53</t>
  </si>
  <si>
    <t>01-751-5915</t>
  </si>
  <si>
    <t>Maturing Debt Interest</t>
  </si>
  <si>
    <t>01-751-5313</t>
  </si>
  <si>
    <t>Bond Issuing Costs</t>
  </si>
  <si>
    <t>J20-54</t>
  </si>
  <si>
    <t>J20-55</t>
  </si>
  <si>
    <t>01-433-5118</t>
  </si>
  <si>
    <t>01-439-5118</t>
  </si>
  <si>
    <t>Solid Waste - Perm P/T</t>
  </si>
  <si>
    <t>01-433-5120</t>
  </si>
  <si>
    <t>Transfer Station - Temp P/T</t>
  </si>
  <si>
    <t>01-439-5120</t>
  </si>
  <si>
    <t>Solid Waste - Temp P/T</t>
  </si>
  <si>
    <t>01-433-5130</t>
  </si>
  <si>
    <t>Transfer Station - Overtime</t>
  </si>
  <si>
    <t>01-439-5130</t>
  </si>
  <si>
    <t>Solid Waste - Overtime</t>
  </si>
  <si>
    <t>01-433-5195</t>
  </si>
  <si>
    <t>Transfer Station - Clothing Allowance</t>
  </si>
  <si>
    <t>01-439-5195</t>
  </si>
  <si>
    <t>Solid Waste - Clothing Allowance</t>
  </si>
  <si>
    <t>01-433-5210</t>
  </si>
  <si>
    <t>Transfer Station - Electricity</t>
  </si>
  <si>
    <t>01-439-5210</t>
  </si>
  <si>
    <t>Solid Waste - Electricity</t>
  </si>
  <si>
    <t>01-433-5242</t>
  </si>
  <si>
    <t>Transfer Station - Vehicle Maintenance</t>
  </si>
  <si>
    <t>01-439-5242</t>
  </si>
  <si>
    <t>Solid Waste - Vehicle Maintenance</t>
  </si>
  <si>
    <t>01-433-5244</t>
  </si>
  <si>
    <t>Transfer Station - Equipment Maintenance</t>
  </si>
  <si>
    <t>01-439-5315</t>
  </si>
  <si>
    <t>Solid Waste - Equipment Maintenance</t>
  </si>
  <si>
    <t>01-433-5300</t>
  </si>
  <si>
    <t>Transfer Station - Professional Services</t>
  </si>
  <si>
    <t>01-439-5300</t>
  </si>
  <si>
    <t>Solid Waste - Professional Services</t>
  </si>
  <si>
    <t>01-433-5309</t>
  </si>
  <si>
    <t>Transfer Station - Water Testing</t>
  </si>
  <si>
    <t>01-439-5309</t>
  </si>
  <si>
    <t>Solid Waste - Water Testing</t>
  </si>
  <si>
    <t>01-433-5316</t>
  </si>
  <si>
    <t>01-439-5316</t>
  </si>
  <si>
    <t>Solid Waste - Recycling</t>
  </si>
  <si>
    <t>01-433-5340</t>
  </si>
  <si>
    <t>Transfer Station - Telephone</t>
  </si>
  <si>
    <t>01-439-5340</t>
  </si>
  <si>
    <t>01-433-5480</t>
  </si>
  <si>
    <t>Transfer Station - Fuel/Gas</t>
  </si>
  <si>
    <t>01-439-5480</t>
  </si>
  <si>
    <t>Solid Waste - Fuel/Gas</t>
  </si>
  <si>
    <t>01-433-5580</t>
  </si>
  <si>
    <t>Transfer Station - Misc Supplies</t>
  </si>
  <si>
    <t>01-439-5580</t>
  </si>
  <si>
    <t>Solid Waste - Misc Supplies</t>
  </si>
  <si>
    <t>01-433-5710</t>
  </si>
  <si>
    <t>Transfer Station - In State Travel</t>
  </si>
  <si>
    <t>01-439-5710</t>
  </si>
  <si>
    <t>Solid Waste - In State Travel</t>
  </si>
  <si>
    <t>Transfer Station - New Equipment Expenditure</t>
  </si>
  <si>
    <t>RECLASS SOLID WASTE EXPENSES TO CORRECT ACCOUNTS IN 439</t>
  </si>
  <si>
    <t>J20-56</t>
  </si>
  <si>
    <t>Planning Board - Permanent P/T</t>
  </si>
  <si>
    <t>Planning Board - Salary Permanent P/T</t>
  </si>
  <si>
    <t>RECLASS PAYROLL THROUGH 4/29/20</t>
  </si>
  <si>
    <t>$13,418.20 total payroll  posted twice</t>
  </si>
  <si>
    <t>J20-57</t>
  </si>
  <si>
    <t>Ambulance - Supplies &amp; Expenses</t>
  </si>
  <si>
    <t>Ambulance - Supplies/Expenses</t>
  </si>
  <si>
    <t>RFT 20-7</t>
  </si>
  <si>
    <t>J20-58</t>
  </si>
  <si>
    <t>RFT 20-8</t>
  </si>
  <si>
    <t>J20-59 SEE FY20 BEGIN BAL TAB</t>
  </si>
  <si>
    <t>ADVANCED?</t>
  </si>
  <si>
    <t>Highway - Expenses</t>
  </si>
  <si>
    <t>01-433-5315</t>
  </si>
  <si>
    <t/>
  </si>
  <si>
    <t>01-439-5800</t>
  </si>
  <si>
    <t>Transfer Station - Perm P/t</t>
  </si>
  <si>
    <t>Transer Station - Recycling</t>
  </si>
  <si>
    <t>Solid Wastee - Telephone</t>
  </si>
  <si>
    <t>J20-60</t>
  </si>
  <si>
    <t>J20-61</t>
  </si>
  <si>
    <t>01-491-5530</t>
  </si>
  <si>
    <t xml:space="preserve">Cemetery - </t>
  </si>
  <si>
    <t>01-491-5300</t>
  </si>
  <si>
    <t>J20-62</t>
  </si>
  <si>
    <t>01-199-5240</t>
  </si>
  <si>
    <t xml:space="preserve">Building Maintenance - </t>
  </si>
  <si>
    <t>01-199-5244</t>
  </si>
  <si>
    <t>J20-63</t>
  </si>
  <si>
    <t>24-650-5300-241017-5006</t>
  </si>
  <si>
    <t>Parks Revolving</t>
  </si>
  <si>
    <t>01-135-5420</t>
  </si>
  <si>
    <t>Accountant - Office Supplies</t>
  </si>
  <si>
    <t>J20-64</t>
  </si>
  <si>
    <t>J20-65</t>
  </si>
  <si>
    <t>01-135-5730</t>
  </si>
  <si>
    <t xml:space="preserve">Accounting - </t>
  </si>
  <si>
    <t>J20-66</t>
  </si>
  <si>
    <t>29-510-5300-291041</t>
  </si>
  <si>
    <t>MVP State Grant BOH</t>
  </si>
  <si>
    <t>01-510-5309</t>
  </si>
  <si>
    <t>BOH - Water Study</t>
  </si>
  <si>
    <t>J20-67 SEE FY20 BEGIN BAL TAB</t>
  </si>
  <si>
    <t>J20-68</t>
  </si>
  <si>
    <t>Police Salary FT</t>
  </si>
  <si>
    <t>01-210-5190-010118-0001</t>
  </si>
  <si>
    <t>Police In Service Training</t>
  </si>
  <si>
    <t>RECLASS PAYROLL 15 THROUGH PAYROLL 20</t>
  </si>
  <si>
    <t>J20-69</t>
  </si>
  <si>
    <t>23-000-1330-000000-5099</t>
  </si>
  <si>
    <t>Water Rates/Services</t>
  </si>
  <si>
    <t>23-000-2660-000000-5099</t>
  </si>
  <si>
    <t>Deferred Revenue</t>
  </si>
  <si>
    <t>commitment</t>
  </si>
  <si>
    <t>J20-70</t>
  </si>
  <si>
    <t>MVP State Grant</t>
  </si>
  <si>
    <t>RECLASS G CLARKE REIMBURSEMENT</t>
  </si>
  <si>
    <t>J20-71</t>
  </si>
  <si>
    <t>State Grant-MVP</t>
  </si>
  <si>
    <t>RECLASS MAPC INVOICE</t>
  </si>
  <si>
    <t>29-510-5300-291041-0001</t>
  </si>
  <si>
    <t>29-510-5300-291041-0000</t>
  </si>
  <si>
    <t>J20-72</t>
  </si>
  <si>
    <t>01-450-5230</t>
  </si>
  <si>
    <t>Water Dept - Watere Charges</t>
  </si>
  <si>
    <t>RFT 20-9</t>
  </si>
  <si>
    <t>J20-72  ADVANCED-BUDGET ENTRY</t>
  </si>
  <si>
    <t>J20-57  ADVANCED-BUDGET ENTRY</t>
  </si>
  <si>
    <t>J20-58  ADVANCED-BUDGET ENTRY</t>
  </si>
  <si>
    <t>J20-41  ADVANCED-BUDGET ENTRY</t>
  </si>
  <si>
    <t>SEE J20-56</t>
  </si>
  <si>
    <t>free cash</t>
  </si>
  <si>
    <t>J20-73 &amp; J20-74   SEE FY20 BEGIN BAL TAB</t>
  </si>
  <si>
    <t>J20-75</t>
  </si>
  <si>
    <t>01-914-51700</t>
  </si>
  <si>
    <t>Health</t>
  </si>
  <si>
    <t>01-145-5313</t>
  </si>
  <si>
    <t>Treasurer-Professional Services</t>
  </si>
  <si>
    <t>RECLASS TO HEALTH</t>
  </si>
  <si>
    <t>School Expense Encumbrance</t>
  </si>
  <si>
    <t>Reclass Payroll 8-PR101619 to Correct Line Item</t>
  </si>
  <si>
    <t>J20-76</t>
  </si>
  <si>
    <t>Reclass Payroll 24-PR052720 To Correct Line Item</t>
  </si>
  <si>
    <t>J20-77</t>
  </si>
  <si>
    <t>29-433-5580-291004-5146</t>
  </si>
  <si>
    <t>Sustainable Materials</t>
  </si>
  <si>
    <t>01-433-5800</t>
  </si>
  <si>
    <t>Transfer Station-New Equipment</t>
  </si>
  <si>
    <t>RECLASS MATTRESS GRANT EXPENSE</t>
  </si>
  <si>
    <t>bal sheet?</t>
  </si>
  <si>
    <t>bas sheet ?</t>
  </si>
  <si>
    <t>J20-78</t>
  </si>
  <si>
    <t>OSR COVID-19 EXENSES</t>
  </si>
  <si>
    <t>01-151-5300</t>
  </si>
  <si>
    <t>Data Processing</t>
  </si>
  <si>
    <t>01-155-5420</t>
  </si>
  <si>
    <t>Law</t>
  </si>
  <si>
    <t>01-155-5800</t>
  </si>
  <si>
    <t>01-162-5420</t>
  </si>
  <si>
    <t>Elections/Registrations</t>
  </si>
  <si>
    <t>01-199-5450</t>
  </si>
  <si>
    <t>Buiding Mainteance</t>
  </si>
  <si>
    <t>01-199-5421</t>
  </si>
  <si>
    <t>RECLASS S/B FUND 27 COVID-19 EXPENSES</t>
  </si>
  <si>
    <t>J20-79</t>
  </si>
  <si>
    <t>27-122-5302-271007-0000</t>
  </si>
  <si>
    <t>01-210-5420</t>
  </si>
  <si>
    <t>Police</t>
  </si>
  <si>
    <t>01-220-5580</t>
  </si>
  <si>
    <t>Fire</t>
  </si>
  <si>
    <t>01-231-5580</t>
  </si>
  <si>
    <t>Ambulance</t>
  </si>
  <si>
    <t>01-231-5300</t>
  </si>
  <si>
    <t>Board of Health</t>
  </si>
  <si>
    <t>01-510-5300</t>
  </si>
  <si>
    <t>01-650-5240</t>
  </si>
  <si>
    <t>Recreation</t>
  </si>
  <si>
    <t>Parks &amp; Rec - Grounds Maintenance</t>
  </si>
  <si>
    <t>Parks &amp; Rec - Revolving</t>
  </si>
  <si>
    <t>01-650-5421</t>
  </si>
  <si>
    <t>Parks &amp; Rec - Copying Supplies</t>
  </si>
  <si>
    <t>Parks &amp; Rec - Full Time Salary</t>
  </si>
  <si>
    <t>IFT</t>
  </si>
  <si>
    <t>J20-80-A</t>
  </si>
  <si>
    <t>J20-80    FIX-POST</t>
  </si>
  <si>
    <t>J20-85</t>
  </si>
  <si>
    <t>J20-86</t>
  </si>
  <si>
    <t>J20-87  ADVANCED-BUDGET ENTRY - IFT</t>
  </si>
  <si>
    <t>J20-87</t>
  </si>
  <si>
    <t>J20-88  ADVANCED-BUDGET ENTRY - IFT</t>
  </si>
  <si>
    <t>J20-88</t>
  </si>
  <si>
    <t>01-541-5300</t>
  </si>
  <si>
    <t>COA - Professional Services</t>
  </si>
  <si>
    <t>01-541-5307</t>
  </si>
  <si>
    <t>COA - Printing</t>
  </si>
  <si>
    <t>01-541-5330</t>
  </si>
  <si>
    <t>COA - Transportation</t>
  </si>
  <si>
    <t>01-541-5710</t>
  </si>
  <si>
    <t>COA - Travel</t>
  </si>
  <si>
    <t>01-541-5110</t>
  </si>
  <si>
    <t>COA -Salary Full Time</t>
  </si>
  <si>
    <t>IFT (Appropriation Transfer)</t>
  </si>
  <si>
    <t>J20-89</t>
  </si>
  <si>
    <t>Parks &amp; Rec - Purchase of Service</t>
  </si>
  <si>
    <t>24-650-5118-241017-5006</t>
  </si>
  <si>
    <t>Parks &amp; Rec - Salary</t>
  </si>
  <si>
    <t>J20-90</t>
  </si>
  <si>
    <t>J20-91</t>
  </si>
  <si>
    <t>J20-92</t>
  </si>
  <si>
    <t>RECLASS S/B EXPENSES</t>
  </si>
  <si>
    <t>J20-93</t>
  </si>
  <si>
    <t>J20-94</t>
  </si>
  <si>
    <t>24-650-5420-241017-5006</t>
  </si>
  <si>
    <t>Parks &amp; Rec - Supplies</t>
  </si>
  <si>
    <t>J20-95</t>
  </si>
  <si>
    <t>31-199-5430-311002-0000</t>
  </si>
  <si>
    <t>Note</t>
  </si>
  <si>
    <t>FY 2021 JOURNAL ENTRIES</t>
  </si>
  <si>
    <t>FY21 A4.1A TOWN HOUSE WINDOWS</t>
  </si>
  <si>
    <t>33-422-5850-331258-0000</t>
  </si>
  <si>
    <t>FY21 A4.2A. Highway Utility Truck</t>
  </si>
  <si>
    <t xml:space="preserve">J21-1   </t>
  </si>
  <si>
    <t>BUDGET ENTRY - BEGINNING BALANCE</t>
  </si>
  <si>
    <t>33-210-5870-331182-0000</t>
  </si>
  <si>
    <t>FY21 A4.3A Patrol Vehicles</t>
  </si>
  <si>
    <t>32-300-5430-321007-0000</t>
  </si>
  <si>
    <t>FY21 A4.4A School Flooring (Lobbies)</t>
  </si>
  <si>
    <t>32-300-5580-321009-0000</t>
  </si>
  <si>
    <t>FY21 A4.4B School HP Core Switch</t>
  </si>
  <si>
    <t>FY21 ATM A14.14.1 TECH PROJECTS</t>
  </si>
  <si>
    <t>33-155-5300-331261-0000</t>
  </si>
  <si>
    <t>01-000-3591-000000-0001</t>
  </si>
  <si>
    <t>FREE CASH</t>
  </si>
  <si>
    <t>01-000-3240-000000-0001</t>
  </si>
  <si>
    <t>FB RESERVED FOR EXPENDITURES</t>
  </si>
  <si>
    <t>FY21 A4.1A Town House Windows</t>
  </si>
  <si>
    <t>01-000-2610-000000-0001</t>
  </si>
  <si>
    <t>J21-2</t>
  </si>
  <si>
    <t>03-122-5300</t>
  </si>
  <si>
    <t>Selectmen - Encumbrance (Administrator)</t>
  </si>
  <si>
    <t>RECLASS TO CORRECT ACCOUNT</t>
  </si>
  <si>
    <t>155</t>
  </si>
  <si>
    <t>J21-3</t>
  </si>
  <si>
    <t>03-192-5200</t>
  </si>
  <si>
    <t>POS - Encumbrance</t>
  </si>
  <si>
    <t>03-199-5200</t>
  </si>
  <si>
    <t>J21-4</t>
  </si>
  <si>
    <t>03-231-5200</t>
  </si>
  <si>
    <t>03-220-5200</t>
  </si>
  <si>
    <t>Fire - Encumbrance</t>
  </si>
  <si>
    <t>157</t>
  </si>
  <si>
    <t>02-000-5300</t>
  </si>
  <si>
    <t>Special Article - Unpaid Bills</t>
  </si>
  <si>
    <t>03-450-5200</t>
  </si>
  <si>
    <t>Water - Encumbrance</t>
  </si>
  <si>
    <t>J21-5</t>
  </si>
  <si>
    <t>158</t>
  </si>
  <si>
    <t>J21-6</t>
  </si>
  <si>
    <t>01-000-3590-000000-0001</t>
  </si>
  <si>
    <t>CERTIFIED FREE CASH</t>
  </si>
  <si>
    <t>J21-7</t>
  </si>
  <si>
    <t>02-155-5300-020924-0000</t>
  </si>
  <si>
    <t>FY21 ATM ART 14.1 Technology Related Project Improvements</t>
  </si>
  <si>
    <t>J21-8</t>
  </si>
  <si>
    <t>ATM ART 14.1 FUNDING</t>
  </si>
  <si>
    <t>J21-9</t>
  </si>
  <si>
    <t>J21-10</t>
  </si>
  <si>
    <t>02-192-5300-020925-0000</t>
  </si>
  <si>
    <t>FY21 ATM ART 14.2 Town House Space Configuration</t>
  </si>
  <si>
    <t>ATM ART 14.2 FUNDING</t>
  </si>
  <si>
    <t>J21-11</t>
  </si>
  <si>
    <t>J21-12</t>
  </si>
  <si>
    <t>FY21 ATM ART 14.4 Water Main Maintenance and Reair</t>
  </si>
  <si>
    <t>BEGINNING BALANCE ARTICLE 14.2</t>
  </si>
  <si>
    <t>BEGINNING BALANCE ARTICLE 14.1</t>
  </si>
  <si>
    <t>BEGINNING BALANCE ARTICLE 14.4</t>
  </si>
  <si>
    <t>ATM ART 14.4 FUNDING</t>
  </si>
  <si>
    <t>FY21 ATM ARTICLES</t>
  </si>
  <si>
    <t>J21-13</t>
  </si>
  <si>
    <t>J21-14</t>
  </si>
  <si>
    <t>02-241-5300-020922-0000</t>
  </si>
  <si>
    <t>FY21 ATM ART16 Unpaid Bills - Building</t>
  </si>
  <si>
    <t>BEGINNING BALANCE ARTICLE 16</t>
  </si>
  <si>
    <t>02-422-5300-020923-0000</t>
  </si>
  <si>
    <t>FY21 ATM ART16 Unpaid Bills - Highway</t>
  </si>
  <si>
    <t>ATM ART 16 FUNDING</t>
  </si>
  <si>
    <t>beginning balance</t>
  </si>
  <si>
    <t>159</t>
  </si>
  <si>
    <t>free cash funding</t>
  </si>
  <si>
    <t>160</t>
  </si>
  <si>
    <t>161</t>
  </si>
  <si>
    <t>162</t>
  </si>
  <si>
    <t>163</t>
  </si>
  <si>
    <t>J21-15</t>
  </si>
  <si>
    <t>Deferred Property Tax Revenue</t>
  </si>
  <si>
    <t>01-000-1230-202100-0000</t>
  </si>
  <si>
    <t>2021 Overlay</t>
  </si>
  <si>
    <t>J21-16</t>
  </si>
  <si>
    <t>01-210-5130-000000-0001</t>
  </si>
  <si>
    <t>Police Overtime</t>
  </si>
  <si>
    <t>J21-17</t>
  </si>
  <si>
    <t>FY21 ATM Cruiser</t>
  </si>
  <si>
    <t>01-210-5244-000000-0001</t>
  </si>
  <si>
    <t>Police Equipment Maint</t>
  </si>
  <si>
    <t>J21-18</t>
  </si>
  <si>
    <t>01-210-5242-000000-0001</t>
  </si>
  <si>
    <t>Police Vehicle Maint</t>
  </si>
  <si>
    <t>J21-19</t>
  </si>
  <si>
    <t>J21-20</t>
  </si>
  <si>
    <t>01-210-5307-000000-0001</t>
  </si>
  <si>
    <t>Police Printing</t>
  </si>
  <si>
    <t>J21-21</t>
  </si>
  <si>
    <t>J21-22</t>
  </si>
  <si>
    <t>01-210-5308-000000-0001</t>
  </si>
  <si>
    <t>Police Tuition/Education</t>
  </si>
  <si>
    <t>911 S &amp; I Grant</t>
  </si>
  <si>
    <t>J21-23</t>
  </si>
  <si>
    <t>01-210-5111-000000-0001</t>
  </si>
  <si>
    <t>Police Salary</t>
  </si>
  <si>
    <t>J21-24</t>
  </si>
  <si>
    <t>J21-25</t>
  </si>
  <si>
    <t>J21-26</t>
  </si>
  <si>
    <t>Police OT</t>
  </si>
  <si>
    <t>J21-27</t>
  </si>
  <si>
    <t>RECORD FY21 OVERLAY RAISED ON RECAP</t>
  </si>
  <si>
    <t>fy21 recap</t>
  </si>
  <si>
    <t>164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</si>
  <si>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</si>
  <si>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</si>
  <si>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</si>
  <si>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</si>
  <si>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</si>
  <si>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</si>
  <si>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</si>
  <si>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</si>
  <si>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</si>
  <si>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</si>
  <si>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</si>
  <si>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</si>
  <si>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J21-28</t>
  </si>
  <si>
    <t>Workers Comp</t>
  </si>
  <si>
    <t>Property Insurance</t>
  </si>
  <si>
    <t>J21-29</t>
  </si>
  <si>
    <t>01-131-5730</t>
  </si>
  <si>
    <t>Accounting Dues/Subscriptions</t>
  </si>
  <si>
    <t>Warrant Committee Dues/Subscriptions</t>
  </si>
  <si>
    <t>J21-30</t>
  </si>
  <si>
    <t>BOH Water Study</t>
  </si>
  <si>
    <t>BOH Professional Services</t>
  </si>
  <si>
    <t>J21-31</t>
  </si>
  <si>
    <t>J21-32</t>
  </si>
  <si>
    <t>01-610-5420</t>
  </si>
  <si>
    <t>Library Supplies</t>
  </si>
  <si>
    <t>29-610-5580</t>
  </si>
  <si>
    <t>Library State Grant</t>
  </si>
  <si>
    <t>01-162-5112</t>
  </si>
  <si>
    <t>Elect/Reg Salary</t>
  </si>
  <si>
    <t>01-162-5111</t>
  </si>
  <si>
    <t>Elect/Reg Elected Official</t>
  </si>
  <si>
    <t>J21-33</t>
  </si>
  <si>
    <t>J21-34</t>
  </si>
  <si>
    <t>Covid Expenses</t>
  </si>
  <si>
    <t>01-300-5400-019938-0001</t>
  </si>
  <si>
    <t>School Supplies</t>
  </si>
  <si>
    <t>179</t>
  </si>
  <si>
    <t>180</t>
  </si>
  <si>
    <t>181</t>
  </si>
  <si>
    <t>182</t>
  </si>
  <si>
    <t>183</t>
  </si>
  <si>
    <t>184</t>
  </si>
  <si>
    <t>Treasurer Professional Services</t>
  </si>
  <si>
    <t>01-916-5170</t>
  </si>
  <si>
    <t>Medicare</t>
  </si>
  <si>
    <t>J21-35</t>
  </si>
  <si>
    <t>Ambulance Salary</t>
  </si>
  <si>
    <t>J21-36</t>
  </si>
  <si>
    <t>Parks Grounds Maintenance</t>
  </si>
  <si>
    <t>01-650-5420</t>
  </si>
  <si>
    <t>Parks Office Supplies</t>
  </si>
  <si>
    <t>J21-37</t>
  </si>
  <si>
    <t>Parks Revolving Fund</t>
  </si>
  <si>
    <t>J21-38</t>
  </si>
  <si>
    <t>01-650-5230</t>
  </si>
  <si>
    <t>Water Charges</t>
  </si>
  <si>
    <t>J21-39</t>
  </si>
  <si>
    <t>01-428-5300</t>
  </si>
  <si>
    <t>Tarvia</t>
  </si>
  <si>
    <t>01-422-5300</t>
  </si>
  <si>
    <t>Highway Maint</t>
  </si>
  <si>
    <t>J21-40</t>
  </si>
  <si>
    <t>Unpaid Bills</t>
  </si>
  <si>
    <t>01-162-5307</t>
  </si>
  <si>
    <t>Elections Printing</t>
  </si>
  <si>
    <t>J21-41</t>
  </si>
  <si>
    <t>FY20 ATM A53C Protective Agency HVAC</t>
  </si>
  <si>
    <t>29-122-5580-291003-5147</t>
  </si>
  <si>
    <t>Green Communities</t>
  </si>
  <si>
    <t>J21-42</t>
  </si>
  <si>
    <t>01-175-5304</t>
  </si>
  <si>
    <t>Planning Board Advertising</t>
  </si>
  <si>
    <t>01-175-5300</t>
  </si>
  <si>
    <t>Planning Board Prof Services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</si>
  <si>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</si>
  <si>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</si>
  <si>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</si>
  <si>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</si>
  <si>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</si>
  <si>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</si>
  <si>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</si>
  <si>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</si>
  <si>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</si>
  <si>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J21-43</t>
  </si>
  <si>
    <t>J21-44</t>
  </si>
  <si>
    <t>RECLASS-PAID FROM WRONG ACCOUNT</t>
  </si>
  <si>
    <t>Planning Board Salary Permanent Part-Time</t>
  </si>
  <si>
    <t>Planning Board - Permanent Part-Time</t>
  </si>
  <si>
    <t>194</t>
  </si>
  <si>
    <t>01-162-5385</t>
  </si>
  <si>
    <t>Elections-Data Processing</t>
  </si>
  <si>
    <t>01-145-5110</t>
  </si>
  <si>
    <t>Treasurer/Collector-Salary Full Time</t>
  </si>
  <si>
    <t>RESERVE FUND TRANSFERS APPROVED</t>
  </si>
  <si>
    <t>J21-45  ADVANCED-BUDGET ENTRY</t>
  </si>
  <si>
    <t>J21-46  ADVANCED-BUDGET ENTRY</t>
  </si>
  <si>
    <t>approp transfers</t>
  </si>
  <si>
    <t>30-422-1720</t>
  </si>
  <si>
    <t>Due From State - Chapter 90</t>
  </si>
  <si>
    <t>30-422-2680</t>
  </si>
  <si>
    <t>Deferred Revenue - Due From State Ch 90</t>
  </si>
  <si>
    <t>P&amp;R Full Time Salary</t>
  </si>
  <si>
    <t>Grounds Maintenance</t>
  </si>
  <si>
    <t>Animal Control Salary</t>
  </si>
  <si>
    <t>Police Sick Pay</t>
  </si>
  <si>
    <t>Protective Agency-Fuel/Oil</t>
  </si>
  <si>
    <t>01-299-5215</t>
  </si>
  <si>
    <t>01-914-5170</t>
  </si>
  <si>
    <t>Health Insurance</t>
  </si>
  <si>
    <t>Debt - Interest</t>
  </si>
  <si>
    <t>01-422-5244</t>
  </si>
  <si>
    <t>Highway Maintenance</t>
  </si>
  <si>
    <t>01-135-5110</t>
  </si>
  <si>
    <t>Accounting - Salary Full Time</t>
  </si>
  <si>
    <t>01-122-5300</t>
  </si>
  <si>
    <t>01-199-5130</t>
  </si>
  <si>
    <t>Building Maint - Overtime</t>
  </si>
  <si>
    <t>Building Maint - Repairs</t>
  </si>
  <si>
    <t>APPROPRIATION TRANSFERS</t>
  </si>
  <si>
    <t>CH 90 DEDHAM-CENTER-SPRINGDALE  MA-50782</t>
  </si>
  <si>
    <t>195</t>
  </si>
  <si>
    <t>due from</t>
  </si>
  <si>
    <t>204</t>
  </si>
  <si>
    <t>J21-47</t>
  </si>
  <si>
    <t>RECLASS E911 TO GF</t>
  </si>
  <si>
    <t>Police 911 Support Grant</t>
  </si>
  <si>
    <t>J21-48</t>
  </si>
  <si>
    <t>27-122-5198-271007</t>
  </si>
  <si>
    <t>COVID Wages -7/22/2020</t>
  </si>
  <si>
    <t>COVID Wages - 8/5/2020</t>
  </si>
  <si>
    <t>COVID Wages - 8/19/2020</t>
  </si>
  <si>
    <t>Parks &amp; Rec Salary</t>
  </si>
  <si>
    <t>RECLASS TO COVID</t>
  </si>
  <si>
    <t>Parks &amp; Rec Salary - 7/22/2020</t>
  </si>
  <si>
    <t>Parks &amp; Rec Salary - 8/5/2020</t>
  </si>
  <si>
    <t>Parks &amp; Rec Salary - 8/19/2020</t>
  </si>
  <si>
    <t>207</t>
  </si>
  <si>
    <t>J21-49</t>
  </si>
  <si>
    <t>COVID Expenses</t>
  </si>
  <si>
    <t>Parks &amp; Rec Expenses</t>
  </si>
  <si>
    <r>
      <rPr>
        <b/>
        <sz val="14"/>
        <rFont val="Arial"/>
        <family val="2"/>
      </rPr>
      <t>RECLASS TO COVID</t>
    </r>
    <r>
      <rPr>
        <sz val="12"/>
        <rFont val="Arial"/>
        <family val="2"/>
      </rPr>
      <t xml:space="preserve">                 Parks &amp; Rec Expenses</t>
    </r>
  </si>
  <si>
    <t>RECLASS TO EXPENSES</t>
  </si>
  <si>
    <t>J21-50</t>
  </si>
  <si>
    <t>208</t>
  </si>
  <si>
    <t>209</t>
  </si>
  <si>
    <t>J21-51</t>
  </si>
  <si>
    <t>29-220-1720-291051-0000</t>
  </si>
  <si>
    <t>DUE FROM STATE FY21 FF SAFETY EQUIP</t>
  </si>
  <si>
    <t>DEFERRED-DUE FROM STATE</t>
  </si>
  <si>
    <t>FY21 FF SAFETY EQUIPMENT GRANT</t>
  </si>
  <si>
    <t>29-220-2680-291051-0000</t>
  </si>
  <si>
    <t>J21-52</t>
  </si>
  <si>
    <t>J21-53</t>
  </si>
  <si>
    <t>29-155-1720-291049-0000</t>
  </si>
  <si>
    <t>DUE FROM STATE-CC IT CEMETERY SOFTWARE</t>
  </si>
  <si>
    <t>29-155-2680-291049-0000</t>
  </si>
  <si>
    <t>CC IT CEMETERY SOFTWARE GRANT</t>
  </si>
  <si>
    <t>DUE FROM STATE COA ACTIVITIES GRANT</t>
  </si>
  <si>
    <t>29-541-2680-291052-0000</t>
  </si>
  <si>
    <t>29-541-1720-291052-0000</t>
  </si>
  <si>
    <t>210</t>
  </si>
  <si>
    <t>212</t>
  </si>
  <si>
    <t>213</t>
  </si>
  <si>
    <t>211-(214)</t>
  </si>
  <si>
    <t>215 FINAL</t>
  </si>
  <si>
    <t>COA ACTIVITIES STATE GRANT</t>
  </si>
  <si>
    <t>J21-54</t>
  </si>
  <si>
    <t>J21-55</t>
  </si>
  <si>
    <t>FY21 ATM A43A POLICE VEHICLE</t>
  </si>
  <si>
    <t>POLICE-VEHICLE MAINTENANCE</t>
  </si>
  <si>
    <t>RECLASS TO ARTICLE</t>
  </si>
  <si>
    <t>J21-56</t>
  </si>
  <si>
    <t>27-541-5580-271010-0000</t>
  </si>
  <si>
    <t>COA-TENTS BID HOSPITAL</t>
  </si>
  <si>
    <t>PARKS &amp; REC REVOLVING FUND</t>
  </si>
  <si>
    <t>RECLASS A PORTION OF TENT RENTAL TO COA GRANT</t>
  </si>
  <si>
    <t>J21-57</t>
  </si>
  <si>
    <t>COA-MEETINGS</t>
  </si>
  <si>
    <t>01-541-5731-000000-0001</t>
  </si>
  <si>
    <t>27-541-5580-271011-0000</t>
  </si>
  <si>
    <t>COA-FOOD/SOCIALIZATION BID HOSPITAL</t>
  </si>
  <si>
    <t>RECLASS TO FOOD/SOCIALIZING</t>
  </si>
  <si>
    <t>J21-58</t>
  </si>
  <si>
    <t>01-541-5120</t>
  </si>
  <si>
    <t>COA-SALARY TEMP PART-TIME</t>
  </si>
  <si>
    <t>01-541-5118</t>
  </si>
  <si>
    <t>COA-SALARY PERMANENT PART-TIME</t>
  </si>
  <si>
    <t>J21-59</t>
  </si>
  <si>
    <t>29-541-5118-291028-5056</t>
  </si>
  <si>
    <t>COA-FORMULA GRANT</t>
  </si>
  <si>
    <t>24-541-5580-241010-2018</t>
  </si>
  <si>
    <t>J21-60</t>
  </si>
  <si>
    <t>J21-61</t>
  </si>
  <si>
    <t>01-650-5730</t>
  </si>
  <si>
    <t>PARKS-DUES &amp; MEMBERSHIPS</t>
  </si>
  <si>
    <t>PARKS REVOLVING FUND</t>
  </si>
  <si>
    <t>216</t>
  </si>
  <si>
    <t>PARKS-OFFICE SUPPLIES</t>
  </si>
  <si>
    <t>J21-62</t>
  </si>
  <si>
    <t>217</t>
  </si>
  <si>
    <t>COVID EXPENSES</t>
  </si>
  <si>
    <t>PARKS &amp; REC REVOLVING</t>
  </si>
  <si>
    <t>218</t>
  </si>
  <si>
    <t>28-300-5118-281025-5026</t>
  </si>
  <si>
    <t>FED GRANT 262 SPED Early Childhood</t>
  </si>
  <si>
    <t>Dover Preschool Salary</t>
  </si>
  <si>
    <t>J21-63</t>
  </si>
  <si>
    <t>Dover School Salaries</t>
  </si>
  <si>
    <t>J21-64</t>
  </si>
  <si>
    <t>28-300-5118-281006-5106</t>
  </si>
  <si>
    <t>School Title I</t>
  </si>
  <si>
    <t>28-300-5118-281019-5033</t>
  </si>
  <si>
    <t>School Title IV</t>
  </si>
  <si>
    <t>J21-65</t>
  </si>
  <si>
    <t>219</t>
  </si>
  <si>
    <t>220</t>
  </si>
  <si>
    <t>221</t>
  </si>
  <si>
    <t>222</t>
  </si>
  <si>
    <t>223</t>
  </si>
  <si>
    <t>J21-66</t>
  </si>
  <si>
    <t>224</t>
  </si>
  <si>
    <t>225</t>
  </si>
  <si>
    <t>226</t>
  </si>
  <si>
    <t>COA Formula Grant</t>
  </si>
  <si>
    <t>29-541-5118-291016-5068</t>
  </si>
  <si>
    <t>Bay Path Grant</t>
  </si>
  <si>
    <t>J21-67</t>
  </si>
  <si>
    <t>01-541-5420</t>
  </si>
  <si>
    <t>COA Office Supplies</t>
  </si>
  <si>
    <t>COA Professional Services</t>
  </si>
  <si>
    <t>J21-68</t>
  </si>
  <si>
    <t>01-541-5490</t>
  </si>
  <si>
    <t>COA Food</t>
  </si>
  <si>
    <t>J21-69</t>
  </si>
  <si>
    <t>01-541-5800</t>
  </si>
  <si>
    <t>COA Capital Outlay</t>
  </si>
  <si>
    <t>J21-70</t>
  </si>
  <si>
    <t>228</t>
  </si>
  <si>
    <t>229</t>
  </si>
  <si>
    <t>230</t>
  </si>
  <si>
    <t>231</t>
  </si>
  <si>
    <t>COA BID GRANT</t>
  </si>
  <si>
    <t>235</t>
  </si>
  <si>
    <t>REVERSED (J21-56)</t>
  </si>
  <si>
    <t>SEE J21-70 FOR CORRECTION</t>
  </si>
  <si>
    <t>236</t>
  </si>
  <si>
    <t>J21-71</t>
  </si>
  <si>
    <t>COA FORMULA GRANT</t>
  </si>
  <si>
    <t>correction</t>
  </si>
  <si>
    <t>WRONG AMOUNT POSTED</t>
  </si>
  <si>
    <t>J21-72</t>
  </si>
  <si>
    <t>COA - FOOD/SOCIAL BID HOSPITAL</t>
  </si>
  <si>
    <t>DONATION (GRANT) AWARD</t>
  </si>
  <si>
    <t>J21-73</t>
  </si>
  <si>
    <t>COA - TENTS BID HOSPITAL</t>
  </si>
  <si>
    <t>J21-74</t>
  </si>
  <si>
    <t>27-650-5580-271012-0000</t>
  </si>
  <si>
    <t>P &amp; R - HEALTHY ROSTER BID HOSPITAL</t>
  </si>
  <si>
    <t>grant award</t>
  </si>
  <si>
    <t>J21-75</t>
  </si>
  <si>
    <t>01-129-5244</t>
  </si>
  <si>
    <t>ENCUMBER</t>
  </si>
  <si>
    <t>COPYING/POSTAGE</t>
  </si>
  <si>
    <t>ASSESSORS PROPERTY VALUATION</t>
  </si>
  <si>
    <t>TREASURER PROFESSIONAL SERVICES</t>
  </si>
  <si>
    <t>DATA PROCESSING SUPPLIES</t>
  </si>
  <si>
    <t>01-161-5300</t>
  </si>
  <si>
    <t>TOWN CLERK PROFESSIONAL SERVICES</t>
  </si>
  <si>
    <t>01-171-5304</t>
  </si>
  <si>
    <t>CON COM ADVERTISING</t>
  </si>
  <si>
    <t>FIRE EQUIP MAINTENANCE</t>
  </si>
  <si>
    <t>01-220-5242</t>
  </si>
  <si>
    <t>FIRE VEHICLE MAINTENANCE</t>
  </si>
  <si>
    <t>01-220-5300</t>
  </si>
  <si>
    <t>FIRE PROFESSIONAL SERVICES</t>
  </si>
  <si>
    <t>AMBULANCE PROFESSIONAL SERVICES</t>
  </si>
  <si>
    <t>01-300-5100-019901</t>
  </si>
  <si>
    <t>SCHOOL SALARIES</t>
  </si>
  <si>
    <t>01-300-5200-019918</t>
  </si>
  <si>
    <t>SCHOOL EXPENSES</t>
  </si>
  <si>
    <t>01-302-5321</t>
  </si>
  <si>
    <t>MINUTEMAN TUITION</t>
  </si>
  <si>
    <t>01-411-5300</t>
  </si>
  <si>
    <t>ENGINEERING PROFESSIONAL SERVICES</t>
  </si>
  <si>
    <t>DPW EQUIPMENT MAINTENANCE</t>
  </si>
  <si>
    <t>DPW PROFESSIONAL SERVICES</t>
  </si>
  <si>
    <t>01-422-5530</t>
  </si>
  <si>
    <t>DPW MISC SUPPLIES</t>
  </si>
  <si>
    <t>TOWN GARAGE HAZARDOUS WASTE</t>
  </si>
  <si>
    <t>TOWN GARAGE OFFICE SUPPLIES</t>
  </si>
  <si>
    <t>01-425-5230</t>
  </si>
  <si>
    <t>01-425-5315</t>
  </si>
  <si>
    <t>01-425-5420</t>
  </si>
  <si>
    <t>DPW WATER CHARGES</t>
  </si>
  <si>
    <t>TARVIA PROFESSIONAL SERVICES</t>
  </si>
  <si>
    <t>SOLID WASTE PROFESSIONAL SERVICES</t>
  </si>
  <si>
    <t>SOLID WASTE VEHICLE MAINTENANCE</t>
  </si>
  <si>
    <t>SOLID WASTE RECYCLING EXPENSES</t>
  </si>
  <si>
    <t>01-491-5244</t>
  </si>
  <si>
    <t>CEMETERY EQUIPMENT MAINTENANCE</t>
  </si>
  <si>
    <t>01-491-5230</t>
  </si>
  <si>
    <t>CEMETERY WATER CHARGES</t>
  </si>
  <si>
    <t>COA FOOD</t>
  </si>
  <si>
    <t>COA OFFICE SUPPLIES</t>
  </si>
  <si>
    <t>01-610-5585</t>
  </si>
  <si>
    <t>LIBRARY BOOKS</t>
  </si>
  <si>
    <t>01-650-5242</t>
  </si>
  <si>
    <t>P&amp;R VEHICLE MAINTENANCE</t>
  </si>
  <si>
    <t>P&amp;R OFFICE SUPPLIES</t>
  </si>
  <si>
    <t>ENCUMBER FY21 TO FY22</t>
  </si>
  <si>
    <t>J21-76</t>
  </si>
  <si>
    <t>01-000-3211</t>
  </si>
  <si>
    <t>F/B RESERVED FOR ENCUMBRANCE</t>
  </si>
  <si>
    <t>CLOSE FY20 RESERVE FOR ENCUMBRANCE</t>
  </si>
  <si>
    <t>FY21 RESERVE FOR ENCUMBRANCE</t>
  </si>
  <si>
    <t>J21-77</t>
  </si>
  <si>
    <t>reserve enc</t>
  </si>
  <si>
    <t>238</t>
  </si>
  <si>
    <t>J21-78</t>
  </si>
  <si>
    <t>01-145-5300</t>
  </si>
  <si>
    <t>TREASURER-PROFESSIONAL SERVICES</t>
  </si>
  <si>
    <t>SELECTMEN-PROFESSIONAL SERVICES</t>
  </si>
  <si>
    <t>J21-79</t>
  </si>
  <si>
    <t>ENGINEERING-PROFESSIONAL SERVICES</t>
  </si>
  <si>
    <t>J21-80</t>
  </si>
  <si>
    <t>01-135-5300</t>
  </si>
  <si>
    <t>ACCOUNTING-PROFESSIONAL SERVICES</t>
  </si>
  <si>
    <t>239</t>
  </si>
  <si>
    <t>240</t>
  </si>
  <si>
    <t>241</t>
  </si>
  <si>
    <t>J21-81</t>
  </si>
  <si>
    <t>29-300-5580-291046</t>
  </si>
  <si>
    <t>CARES REOPENING GRANT</t>
  </si>
  <si>
    <t>01-300-5200-019918-0001</t>
  </si>
  <si>
    <t>DOVER SCHOOL EXPENSES</t>
  </si>
  <si>
    <t>J21-82</t>
  </si>
  <si>
    <t>28-300-5580-281017-5035</t>
  </si>
  <si>
    <t>TEACHER QUALITY-TITLE II GRANT</t>
  </si>
  <si>
    <t>J21-83</t>
  </si>
  <si>
    <t>28-300-5580-281024-5027</t>
  </si>
  <si>
    <t>SPED PROGRAM IMPROVEMENTS</t>
  </si>
  <si>
    <t>242</t>
  </si>
  <si>
    <t>243</t>
  </si>
  <si>
    <t>244</t>
  </si>
  <si>
    <t>J21-84</t>
  </si>
  <si>
    <t>J21-85</t>
  </si>
  <si>
    <t>01-129-5300</t>
  </si>
  <si>
    <t>COPYING &amp; POSTAGE</t>
  </si>
  <si>
    <t>SELECTMEN PROFESSIONAL SERVICES</t>
  </si>
  <si>
    <t>245</t>
  </si>
  <si>
    <t>246</t>
  </si>
  <si>
    <t>J21-86</t>
  </si>
  <si>
    <t>01-199-5244-010410</t>
  </si>
  <si>
    <t>BUILDING MAINTENANCE-HIGHWAY SERVICE</t>
  </si>
  <si>
    <t>J21-87</t>
  </si>
  <si>
    <t>28-300-5580-281019-5033</t>
  </si>
  <si>
    <t>FEDERAL TITLE I</t>
  </si>
  <si>
    <t>SCHOOL</t>
  </si>
  <si>
    <r>
      <t xml:space="preserve">J21-75  </t>
    </r>
    <r>
      <rPr>
        <b/>
        <strike/>
        <u/>
        <sz val="14"/>
        <color rgb="FFFF0000"/>
        <rFont val="Calibri Light"/>
        <family val="2"/>
      </rPr>
      <t>ENCUMBRANCE</t>
    </r>
  </si>
  <si>
    <t>REVERSED-ERROR IN POSTING</t>
  </si>
  <si>
    <r>
      <t xml:space="preserve">J21-75A     </t>
    </r>
    <r>
      <rPr>
        <b/>
        <u/>
        <sz val="14"/>
        <color rgb="FFFF0000"/>
        <rFont val="Arial"/>
        <family val="2"/>
      </rPr>
      <t>ENCUMBRANCE</t>
    </r>
  </si>
  <si>
    <t>J21-75A</t>
  </si>
  <si>
    <t>01-122-5420</t>
  </si>
  <si>
    <t>SELECTMEN SUPPLIES</t>
  </si>
  <si>
    <t>01-122-5580</t>
  </si>
  <si>
    <t>SELECTMEN OTHER EXPENSES</t>
  </si>
  <si>
    <t>ACCOUNTING PROFESSIONAL SERVICES</t>
  </si>
  <si>
    <t>ACCOUNTING SUPPLIES</t>
  </si>
  <si>
    <t>01-199-5244-010414</t>
  </si>
  <si>
    <t>BLDG MAINTENANCE HIGHWAY SERVICE</t>
  </si>
  <si>
    <t>BLDG MAINT TOWN HALL MAINTENANCE</t>
  </si>
  <si>
    <t>TREASURER PROFESSIONAL SERVICES - COMSTAR</t>
  </si>
  <si>
    <t>01-759-5300</t>
  </si>
  <si>
    <t>BANK CHARGES</t>
  </si>
  <si>
    <t>LIFE INSURANCE</t>
  </si>
  <si>
    <t>FY21 ATM ART 15 RESERVE FUND</t>
  </si>
  <si>
    <t>BEGINNING BALANCE ARTICLE 15</t>
  </si>
  <si>
    <t>01-000-3220-000000-0001</t>
  </si>
  <si>
    <t>F/B OVERLAY SURPLUS</t>
  </si>
  <si>
    <t>overlay surplus</t>
  </si>
  <si>
    <t>247</t>
  </si>
  <si>
    <t>01-161-5307</t>
  </si>
  <si>
    <t>TOWN CLERK PRINTING</t>
  </si>
  <si>
    <t>REGISTRARS PRINTING</t>
  </si>
  <si>
    <t>RECLASS TURNING TECH</t>
  </si>
  <si>
    <t>248</t>
  </si>
  <si>
    <t>J21-88</t>
  </si>
  <si>
    <t>FY21 STM ART #3 CCC RENO</t>
  </si>
  <si>
    <t>FY21 STM ARTICLE #3</t>
  </si>
  <si>
    <t>BEGINNING BALANCE</t>
  </si>
  <si>
    <t>J21-89</t>
  </si>
  <si>
    <t>FY21 STM ART #4 CCC PARKS &amp; REC</t>
  </si>
  <si>
    <t>FY21 STM ARTICLE #4</t>
  </si>
  <si>
    <t>01-650-4360-018318-0001</t>
  </si>
  <si>
    <t>P&amp;R RENTALS</t>
  </si>
  <si>
    <t>24-650-4230-241017-5006</t>
  </si>
  <si>
    <t>PARKS REVOLVING</t>
  </si>
  <si>
    <t>REVERSED</t>
  </si>
  <si>
    <t>J21-90</t>
  </si>
  <si>
    <t>J21-77A</t>
  </si>
  <si>
    <t>J21-78A</t>
  </si>
  <si>
    <t>J21-79A</t>
  </si>
  <si>
    <t>J21-91</t>
  </si>
  <si>
    <t>CASH</t>
  </si>
  <si>
    <t>01-000-1040</t>
  </si>
  <si>
    <t>24-000-1040-000000-5000</t>
  </si>
  <si>
    <t>P&amp;R CASH</t>
  </si>
  <si>
    <t>24-650-3590</t>
  </si>
  <si>
    <t>P&amp;R UFB</t>
  </si>
  <si>
    <t>adj</t>
  </si>
  <si>
    <t>ADJUST FROM FY20</t>
  </si>
  <si>
    <t>J21-46A</t>
  </si>
  <si>
    <t>02-450-5300-020926-0000</t>
  </si>
  <si>
    <t>FY20 ATM A53C PROT AGENCY A/C</t>
  </si>
  <si>
    <t>31-210-5830-331251-0000</t>
  </si>
  <si>
    <t>FY20 ATM A53A PROT AGENCY BLDG ROOF</t>
  </si>
  <si>
    <t>FY20 ATM A52A FIRE/AMB RADIO EQUIPMENT</t>
  </si>
  <si>
    <t>FY20 ATM A52B FIRE/AMB - AMBULANCE</t>
  </si>
  <si>
    <t>FY20 CARRY FORWARD ARTICLES</t>
  </si>
  <si>
    <t>J21-92</t>
  </si>
  <si>
    <t>33-000-5810-331003-6277</t>
  </si>
  <si>
    <t>FY19 ATM ARTICLE #12 HYDROLOGY STUDY (BOH)</t>
  </si>
  <si>
    <t>J21-93</t>
  </si>
  <si>
    <t>2006 OVERLAY</t>
  </si>
  <si>
    <t>old abatements</t>
  </si>
  <si>
    <t>01-000-1210-200600-0001</t>
  </si>
  <si>
    <t>01-000-1230-200600-0000</t>
  </si>
  <si>
    <t>2006 PERSONAL PROPERTY TAX RECEIVABLE</t>
  </si>
  <si>
    <t>01-000-1230-201100-0001</t>
  </si>
  <si>
    <t>2011 OVERLAY</t>
  </si>
  <si>
    <t>01-000-1210-201100-0001</t>
  </si>
  <si>
    <t>2011 PERSONAL PROPERTY TAX RECEIVABLE</t>
  </si>
  <si>
    <t>01-000-1230-201200-0001</t>
  </si>
  <si>
    <t>2012 OVERLAY</t>
  </si>
  <si>
    <t>01-000-1210-201200-0001</t>
  </si>
  <si>
    <t>2012 PERSONAL PROPERTY TAX RECEIVABLE</t>
  </si>
  <si>
    <t>01-000-1230-201300-0001</t>
  </si>
  <si>
    <t>2013 OVERLAY</t>
  </si>
  <si>
    <t>01-000-1210-201300-0001</t>
  </si>
  <si>
    <t>2013 PERSONAL PROPERTY TAX RECEIVABLE</t>
  </si>
  <si>
    <t>01-000-1230-201400-0001</t>
  </si>
  <si>
    <t>2014 OVERLAY</t>
  </si>
  <si>
    <t>2014 PERSONAL PROPERTY TAX RECEIVABLE</t>
  </si>
  <si>
    <t>01-000-1210-201400-0001</t>
  </si>
  <si>
    <t>01-000-1230-201500-0001</t>
  </si>
  <si>
    <t>2015 OVERLAY</t>
  </si>
  <si>
    <t>2015 PERSONAL PROPERTY TAX RECEIVABLE</t>
  </si>
  <si>
    <t>01-000-1210-201500-0001</t>
  </si>
  <si>
    <t>01-000-1230-201600-0001</t>
  </si>
  <si>
    <t>2016 OVERLAY</t>
  </si>
  <si>
    <t>2016 PERSONAL PROPERTY TAX RECEIVABLE</t>
  </si>
  <si>
    <t>01-000-1210-201600-0001</t>
  </si>
  <si>
    <t>PRIOR YEARS WELLS ABATEMENTS</t>
  </si>
  <si>
    <t>J21-94</t>
  </si>
  <si>
    <t>01-192-5420-000000-0001</t>
  </si>
  <si>
    <t>TOWN HOUSE - SUPPLIES</t>
  </si>
  <si>
    <t>01-199-5421-000000-0001</t>
  </si>
  <si>
    <t>BUILDING MAINTENANCE - SUPPLIES</t>
  </si>
  <si>
    <t>308</t>
  </si>
  <si>
    <t>J21-95</t>
  </si>
  <si>
    <t>29-610-5580-291018-5066</t>
  </si>
  <si>
    <t>FY 2004 LIBRARY LIG/MEG GRANT</t>
  </si>
  <si>
    <t>29-610-5580-29-1011-5089</t>
  </si>
  <si>
    <t>RECLASS POBLOCKI SIGN INVOICE</t>
  </si>
  <si>
    <t>J21-96</t>
  </si>
  <si>
    <t>29-610-4680-291008-5095</t>
  </si>
  <si>
    <t>FY 2006 LIG/MEG GRANT</t>
  </si>
  <si>
    <t>29-610-4680-291018-5066</t>
  </si>
  <si>
    <t>LIG/MEG STATE GRANT</t>
  </si>
  <si>
    <t>RECLASS GRANT FUNDING</t>
  </si>
  <si>
    <t>LIG/MEG GRANT</t>
  </si>
  <si>
    <t>309</t>
  </si>
  <si>
    <t>310</t>
  </si>
  <si>
    <t>02-155-5300-000000-0000</t>
  </si>
  <si>
    <t>FY20 ATM ARTICLE #10 IT STUDY</t>
  </si>
  <si>
    <t>FY20 ENDING</t>
  </si>
  <si>
    <t>33-210-5875-331052-0000</t>
  </si>
  <si>
    <t>FY20 ATM ARTICLE A5.3B DE-LED FIRING RANGE</t>
  </si>
  <si>
    <t>J21-97</t>
  </si>
  <si>
    <t>02-241-5300-020922-0001</t>
  </si>
  <si>
    <t>02-000-5300-000000-0000</t>
  </si>
  <si>
    <t>UNPAID BILLS</t>
  </si>
  <si>
    <t>FY 2021 ARTICLE 16 BUILDING UNPAID BILLS</t>
  </si>
  <si>
    <t>02-422-5300-020923-0001</t>
  </si>
  <si>
    <t>FY 2021 ARTICLE 16 HIGHWAY UNPAID BILLS</t>
  </si>
  <si>
    <t>31-000-5810-311001-6278</t>
  </si>
  <si>
    <t>CARYL COMMUNITY CENTER DESIGN/IMPROVEMENT</t>
  </si>
  <si>
    <t>J21-98</t>
  </si>
  <si>
    <t>POLICE - VEHICLE MAINTENANCE</t>
  </si>
  <si>
    <t>ATM21 A4.3A CRUISER</t>
  </si>
  <si>
    <t>FY21 ATM ARTICLE 14.1 TECH PROJECT IMPROVEMENTS</t>
  </si>
  <si>
    <t>FY21 ATM ARTICLE 14.2 TOWN HALL SPACE CONFIGURATION</t>
  </si>
  <si>
    <t>FY21 ATM ARTICLE 14.4 WATER MAIN MAINT/REPAIR</t>
  </si>
  <si>
    <t>RETIRED POLICE SICK BUY BACK SALARY</t>
  </si>
  <si>
    <t>FY21 A4.4A SCHOOL FLOORING (LOBBIES)</t>
  </si>
  <si>
    <t>FY21 A4.4B SCHOOL HP CORE SWITCH</t>
  </si>
  <si>
    <t>31-122-5801-311005-0000</t>
  </si>
  <si>
    <t>FY21 STM ARTICLE 3 CCC RENOVATION</t>
  </si>
  <si>
    <t>FY21 STM ARTICLE 4 CCC PARKS &amp; RECREATION</t>
  </si>
  <si>
    <t>31-122-5801-311006-0000</t>
  </si>
  <si>
    <t>J21-99</t>
  </si>
  <si>
    <t>CLOSE FY20 RESERVE FOR EXPENDITURES</t>
  </si>
  <si>
    <t>close</t>
  </si>
  <si>
    <t>J21-100</t>
  </si>
  <si>
    <t>ATM ARTICLE 15 SURPLUS FUNDING</t>
  </si>
  <si>
    <t>??????</t>
  </si>
  <si>
    <t>J21-101</t>
  </si>
  <si>
    <t>F/B RESERVE FOR EXPENDITURES</t>
  </si>
  <si>
    <t>F/B Reserve for Expenditures</t>
  </si>
  <si>
    <t>RESERVE ATM ART A5.5A FUNDING TOWN HOUSE ROOF</t>
  </si>
  <si>
    <t>RESERVE ATM ART 10 TRANS TO CAPITAL STABILIZATION</t>
  </si>
  <si>
    <t>RESERVE ATM ART 12.1 LONG RANGE WATER RESOURCE ASSMNT</t>
  </si>
  <si>
    <t>RESERVE ATM ART 25 F/C TO REDUCE TAX RATE</t>
  </si>
  <si>
    <t>J21-102</t>
  </si>
  <si>
    <t>J21-103</t>
  </si>
  <si>
    <t>J21-105</t>
  </si>
  <si>
    <t>J21-106</t>
  </si>
  <si>
    <t>24-433-5580-241001-5180</t>
  </si>
  <si>
    <t>29-433-5420-291004-5146</t>
  </si>
  <si>
    <t>RDP Grant Expenses</t>
  </si>
  <si>
    <t>Material Sales Expenses</t>
  </si>
  <si>
    <t>RDP Grant Revenue</t>
  </si>
  <si>
    <t>J21-107</t>
  </si>
  <si>
    <t>Mattress Grant Expenses</t>
  </si>
  <si>
    <t xml:space="preserve">RECLASS </t>
  </si>
  <si>
    <t>CLOSE  PRIOR YEAR RESERVE</t>
  </si>
  <si>
    <t xml:space="preserve">FY2021    Closing Entries </t>
  </si>
  <si>
    <t>FY2021   RECAP  &amp;  ATM  VOTES</t>
  </si>
  <si>
    <t>2014 Overlay</t>
  </si>
  <si>
    <t>2015 Overlay</t>
  </si>
  <si>
    <t>SURPLUS VOTED</t>
  </si>
  <si>
    <t>Overlay Released for Other Available Sources Budget FY2022</t>
  </si>
  <si>
    <t>319</t>
  </si>
  <si>
    <t>320</t>
  </si>
  <si>
    <t>CCC Design Improvement</t>
  </si>
  <si>
    <t>CCC Feasability Study/Cost Estimates</t>
  </si>
  <si>
    <t>31-122-5800-311008-0000</t>
  </si>
  <si>
    <t>J21-109</t>
  </si>
  <si>
    <t>Recycling Materials</t>
  </si>
  <si>
    <t>29-433-5420-291004-5416</t>
  </si>
  <si>
    <t>Misc Supplies</t>
  </si>
  <si>
    <t>321</t>
  </si>
  <si>
    <t>323</t>
  </si>
  <si>
    <t>J21-106a</t>
  </si>
  <si>
    <t>RECLASS REVOLVING FUND EXP POSTED TO RDP GRANT IN ERROR</t>
  </si>
  <si>
    <t>324</t>
  </si>
  <si>
    <t>RECLASS REVOLVING FUND REV POSTED TO RDP GRANT IN ERROR</t>
  </si>
  <si>
    <t>332</t>
  </si>
  <si>
    <t>J21-110</t>
  </si>
  <si>
    <t>01-000-1220-202100-0000</t>
  </si>
  <si>
    <t>2021 RE Tax Receivable</t>
  </si>
  <si>
    <t>Deffered Revenue Property Tax</t>
  </si>
  <si>
    <t>commit</t>
  </si>
  <si>
    <t>333</t>
  </si>
  <si>
    <t>J21-111</t>
  </si>
  <si>
    <t>FY 2021 SUPPLEMENTAL RE TAX</t>
  </si>
  <si>
    <t>Q3 &amp; Q4 ACTUAL COMMITMENT</t>
  </si>
  <si>
    <t>334</t>
  </si>
  <si>
    <t>J21-112</t>
  </si>
  <si>
    <t>01-000-1260-202000-0001</t>
  </si>
  <si>
    <t>2020 MV Excise Receivable</t>
  </si>
  <si>
    <t>01-000-2630-000000-0001</t>
  </si>
  <si>
    <t xml:space="preserve">Deffered Revenue Motor Vehicle </t>
  </si>
  <si>
    <t>J21-113</t>
  </si>
  <si>
    <t>J21-114</t>
  </si>
  <si>
    <t>J21-115</t>
  </si>
  <si>
    <t>MV COMMITMENT 2020-5R</t>
  </si>
  <si>
    <t>MV COMMITMENT 2020-5</t>
  </si>
  <si>
    <t>MV COMMITMENT 2020-4</t>
  </si>
  <si>
    <t>MV COMMITMENT 2020-6</t>
  </si>
  <si>
    <t>J21-116</t>
  </si>
  <si>
    <t>MV COMMITMENT 2020-7</t>
  </si>
  <si>
    <t>J21-117</t>
  </si>
  <si>
    <t>MV COMMITMENT 2020-08</t>
  </si>
  <si>
    <t>J21-118</t>
  </si>
  <si>
    <t>MV COMMITMENT 2020-92R</t>
  </si>
  <si>
    <t>335</t>
  </si>
  <si>
    <t>336</t>
  </si>
  <si>
    <t>337</t>
  </si>
  <si>
    <t>338</t>
  </si>
  <si>
    <t>339</t>
  </si>
  <si>
    <t>340</t>
  </si>
  <si>
    <t>341</t>
  </si>
  <si>
    <t>J21-119</t>
  </si>
  <si>
    <t>01-000-1260-202100-0001</t>
  </si>
  <si>
    <t>2021 MV Excise Receivable</t>
  </si>
  <si>
    <t>MV COMMITMENT 2021-2</t>
  </si>
  <si>
    <t>MV COMMITMENT 2021-1</t>
  </si>
  <si>
    <t>J21-120</t>
  </si>
  <si>
    <t>J21-121</t>
  </si>
  <si>
    <t>2021 Boat Excise Receivable</t>
  </si>
  <si>
    <t>01-000-2641-000000-0001</t>
  </si>
  <si>
    <t>01-000-1270-202100-0000</t>
  </si>
  <si>
    <t>BOAT COMMITMENT 2021-98</t>
  </si>
  <si>
    <t>J21-122</t>
  </si>
  <si>
    <t>Deferred Revenue Motor Vehicle</t>
  </si>
  <si>
    <t>01-000-1260-202100-0000</t>
  </si>
  <si>
    <t>2021 MV Receivable</t>
  </si>
  <si>
    <t>abatement</t>
  </si>
  <si>
    <t>2021 MV ABATEMENTS</t>
  </si>
  <si>
    <t>J21-123</t>
  </si>
  <si>
    <t>342</t>
  </si>
  <si>
    <t>343</t>
  </si>
  <si>
    <t>344</t>
  </si>
  <si>
    <t>345</t>
  </si>
  <si>
    <t>346</t>
  </si>
  <si>
    <t>reserve free cash</t>
  </si>
  <si>
    <t>J21-104 SKIPPED IN ERROR</t>
  </si>
  <si>
    <t>347</t>
  </si>
  <si>
    <t>348</t>
  </si>
  <si>
    <t>349</t>
  </si>
  <si>
    <t>350</t>
  </si>
  <si>
    <t>SKIPPED IN ERROR</t>
  </si>
  <si>
    <t>J21-125</t>
  </si>
  <si>
    <t>J21-124</t>
  </si>
  <si>
    <t>33-122-5810-331236-6012</t>
  </si>
  <si>
    <t>33-122-5810-331232-6015</t>
  </si>
  <si>
    <t>Subsidy Afford. Housing ATM09 A12</t>
  </si>
  <si>
    <t>33-122-5810-331229-6017</t>
  </si>
  <si>
    <t>Revise Open Space Plan ATM09 A15</t>
  </si>
  <si>
    <t>33-122-5810-331200-6043</t>
  </si>
  <si>
    <t>Caryl Maintenance ATM05 A5.5c</t>
  </si>
  <si>
    <t>33-122-5810-331196-6047</t>
  </si>
  <si>
    <t>Water Supply/Storage STM98 A4</t>
  </si>
  <si>
    <t>33-122-5810-331194-6049</t>
  </si>
  <si>
    <t>Computer Network ATM98 A22</t>
  </si>
  <si>
    <t>33-141-5810-331193-6050</t>
  </si>
  <si>
    <t>Preservation Town Records ATM99 A23</t>
  </si>
  <si>
    <t>33-122-5810-331155-6096</t>
  </si>
  <si>
    <t>Subsidy Affordable Housing ATM08 A20</t>
  </si>
  <si>
    <t>Open Space Plan Revision  ATM03 A23</t>
  </si>
  <si>
    <t>33-122-5810-331095-6165</t>
  </si>
  <si>
    <t>33-000-5810-331012-6267</t>
  </si>
  <si>
    <t>33-000-5810-331010-6269</t>
  </si>
  <si>
    <t>33-122-5810-331002-6279</t>
  </si>
  <si>
    <t>33-000-5810-331004-6276</t>
  </si>
  <si>
    <t>Caryl Community Center Building Maintenance  ATM18 A5.8C</t>
  </si>
  <si>
    <t>Fire Dept - Overhead Doors  ATM18 A5.5C</t>
  </si>
  <si>
    <t>Replace Wheelchair Lift at Town House  ATM18 A5.5E</t>
  </si>
  <si>
    <t>Review Open Space &amp; Rec Plan  ATM19 A17</t>
  </si>
  <si>
    <t>Town Property Revaluation  ATM19 A2</t>
  </si>
  <si>
    <t>J21-126</t>
  </si>
  <si>
    <t>33-210-5810-331083-6189</t>
  </si>
  <si>
    <t>Radio Receiver  ATM14 A5.6B</t>
  </si>
  <si>
    <t>33-000-5810-331050-6228</t>
  </si>
  <si>
    <t>Dress Uniforms  ATM16 A5.4B</t>
  </si>
  <si>
    <t>33-000-5810-331019-6259</t>
  </si>
  <si>
    <t>Police Upgrade Dept Servers  ATM18 A5.3B</t>
  </si>
  <si>
    <t>33-000-5810-331006-6274</t>
  </si>
  <si>
    <t>Patrol Vehicles (1)  ATM19 A5.2A</t>
  </si>
  <si>
    <t>Fire Inspection Vehicle  ATM19 A5.1A</t>
  </si>
  <si>
    <t>33-000-5810-331005-6275</t>
  </si>
  <si>
    <t>6 Wheel Dump Truck (H-3)  ATM19 A5.3A</t>
  </si>
  <si>
    <t>30-422-5810-301001-6172</t>
  </si>
  <si>
    <t>Chapter 90 FY 18 Walpole Street Resurfacing</t>
  </si>
  <si>
    <t>ESTABLISH BEGINNING ARTICLE BALANCE FROM FY20</t>
  </si>
  <si>
    <t>J21-127</t>
  </si>
  <si>
    <t>33-000-5810-331007-6273</t>
  </si>
  <si>
    <t>BEGINNING BAL FROM FY20 ATM ARTICLE 5 CAPITAL</t>
  </si>
  <si>
    <t>Protective Agency Roof  FY20 ATM A5.3A</t>
  </si>
  <si>
    <t>Protective Agency HVAC  FY20 ATM A5.3C</t>
  </si>
  <si>
    <t>Fire/Ambulance Radio Equipment  FY20 ATM A5.2A</t>
  </si>
  <si>
    <t>Ambulance FY20 ATM A5.2B</t>
  </si>
  <si>
    <t>OLD ARTICLES</t>
  </si>
  <si>
    <t>ENDING BALANCE FROM FY20</t>
  </si>
  <si>
    <t>CORRECT ORIGINAL RECLASS J21-108</t>
  </si>
  <si>
    <t>351</t>
  </si>
  <si>
    <t>J21-129</t>
  </si>
  <si>
    <t>FY 2021 OVERLAY</t>
  </si>
  <si>
    <t>2021 REAL ESTATE RECEIVABLE</t>
  </si>
  <si>
    <t>RE EXEMPTIONS</t>
  </si>
  <si>
    <t>exemptions</t>
  </si>
  <si>
    <t>J21-130</t>
  </si>
  <si>
    <t>J21-131</t>
  </si>
  <si>
    <t>J21-132</t>
  </si>
  <si>
    <t>352</t>
  </si>
  <si>
    <t>353</t>
  </si>
  <si>
    <t>354</t>
  </si>
  <si>
    <t>355</t>
  </si>
  <si>
    <t>REVERSE - DUPLICATE ENTRY  SEE CRT 21.05 / 5/17/21 MV</t>
  </si>
  <si>
    <t>2019 MOTOR VEHICLE ABATEMENTS</t>
  </si>
  <si>
    <t>abatements</t>
  </si>
  <si>
    <t>J21-133</t>
  </si>
  <si>
    <t>2019 MOTOR VEHICLE RECEIVABLE</t>
  </si>
  <si>
    <t>J21-134</t>
  </si>
  <si>
    <t>J21-135</t>
  </si>
  <si>
    <t>J21-136</t>
  </si>
  <si>
    <t>2020 MOTOR VEHICLE RECEIVABLE</t>
  </si>
  <si>
    <t>2020 MOTOR VEHICLE ABATEMENTS</t>
  </si>
  <si>
    <t>MV DEFERRED</t>
  </si>
  <si>
    <t>01-000-1260-201900-0001</t>
  </si>
  <si>
    <t>01-000-1260-202000-0000</t>
  </si>
  <si>
    <t>J21-137</t>
  </si>
  <si>
    <t>J21-138</t>
  </si>
  <si>
    <t>J21-139</t>
  </si>
  <si>
    <t>J21-140</t>
  </si>
  <si>
    <t>J21-141</t>
  </si>
  <si>
    <t>J21-142</t>
  </si>
  <si>
    <t>J21-143</t>
  </si>
  <si>
    <t>J21-144</t>
  </si>
  <si>
    <t>J21-145</t>
  </si>
  <si>
    <t>J21-146</t>
  </si>
  <si>
    <t>J21-147</t>
  </si>
  <si>
    <t>J21-148</t>
  </si>
  <si>
    <t>J21-149</t>
  </si>
  <si>
    <t>360</t>
  </si>
  <si>
    <t>361</t>
  </si>
  <si>
    <t>356</t>
  </si>
  <si>
    <t>362</t>
  </si>
  <si>
    <t>357</t>
  </si>
  <si>
    <t>363</t>
  </si>
  <si>
    <t>358</t>
  </si>
  <si>
    <t>364</t>
  </si>
  <si>
    <t>365</t>
  </si>
  <si>
    <t>366</t>
  </si>
  <si>
    <t>359</t>
  </si>
  <si>
    <t>367</t>
  </si>
  <si>
    <t>370</t>
  </si>
  <si>
    <t>368</t>
  </si>
  <si>
    <t>369</t>
  </si>
  <si>
    <t>371</t>
  </si>
  <si>
    <t>372</t>
  </si>
  <si>
    <t>392</t>
  </si>
  <si>
    <t xml:space="preserve">J21-76A  </t>
  </si>
  <si>
    <t>J21-147A</t>
  </si>
  <si>
    <t>REVERSED  -  SEE J21-147A  -  SHOULD BE 2019 MVE</t>
  </si>
  <si>
    <t>394</t>
  </si>
  <si>
    <t>J21-150</t>
  </si>
  <si>
    <t>FIX ENTRIES POSTED PRIOR TO LINKS FIXED</t>
  </si>
  <si>
    <t>cla</t>
  </si>
  <si>
    <t>fix entries</t>
  </si>
  <si>
    <t>90-000-2550-901002-0009</t>
  </si>
  <si>
    <t>Cassidy Garbage</t>
  </si>
  <si>
    <t>90-171-2550-901021-0009</t>
  </si>
  <si>
    <t>CC Farm Street</t>
  </si>
  <si>
    <t>90-171-2550-901026-0009</t>
  </si>
  <si>
    <t>CC Strawberry Hill</t>
  </si>
  <si>
    <t>90-171-2550-901027-0009</t>
  </si>
  <si>
    <t>CC Deam Street</t>
  </si>
  <si>
    <t>90-175-2550-901010-0009</t>
  </si>
  <si>
    <t>PB Escrow Atwood Circle</t>
  </si>
  <si>
    <t>90-176-2550-901034-0009</t>
  </si>
  <si>
    <t>ZBA Fover Farms</t>
  </si>
  <si>
    <t>90-999-3590-000000-0000</t>
  </si>
  <si>
    <t>92-000-1040-000000-0009</t>
  </si>
  <si>
    <t>Group Health Insurance</t>
  </si>
  <si>
    <t>92-000-2180-921016-0009</t>
  </si>
  <si>
    <t>FSA</t>
  </si>
  <si>
    <t>92-000-3590-000000-0000</t>
  </si>
  <si>
    <t>UFB - Withholdings</t>
  </si>
  <si>
    <t>93-000-3320-931003-0009</t>
  </si>
  <si>
    <t>Due To State - Firearms</t>
  </si>
  <si>
    <t>90-000-1040-000000-0009</t>
  </si>
  <si>
    <t>90-999-4999-909024-0009</t>
  </si>
  <si>
    <t>Fire Arms - Due to State</t>
  </si>
  <si>
    <t>90-999-5999-909131-0009</t>
  </si>
  <si>
    <t>Student Activity - Other Expenditures</t>
  </si>
  <si>
    <t>90-999-4999-909028-0009</t>
  </si>
  <si>
    <t>Student Activity - Other Receipts</t>
  </si>
  <si>
    <t>REVERSE ENTRIES TO WRONG FUND</t>
  </si>
  <si>
    <t>reverse</t>
  </si>
  <si>
    <t>rebook</t>
  </si>
  <si>
    <t>93-000-1040-000000-0009</t>
  </si>
  <si>
    <t>93-000-4999-931003-0009</t>
  </si>
  <si>
    <t>93-999-5999-931002-0009</t>
  </si>
  <si>
    <t>93-000-4999-931002-0009</t>
  </si>
  <si>
    <t>REBOOK TO CORRECT FUND</t>
  </si>
  <si>
    <t>92-000-2150-921004-0009</t>
  </si>
  <si>
    <t>395</t>
  </si>
  <si>
    <t>J21-151  ADVANCED</t>
  </si>
  <si>
    <t>J21-152  ADVANCED</t>
  </si>
  <si>
    <t>J21-153</t>
  </si>
  <si>
    <t>close free cash</t>
  </si>
  <si>
    <t>CLOSE FREE CASH BALANCE</t>
  </si>
  <si>
    <t>396</t>
  </si>
  <si>
    <t>J21-154</t>
  </si>
  <si>
    <t>01-000-3211-000000-0001</t>
  </si>
  <si>
    <t>F/B RESERVE FOR ENCUMBRANCE</t>
  </si>
  <si>
    <t>CLOSE PRIOR YEAR RESERVATION</t>
  </si>
  <si>
    <t>J21-155</t>
  </si>
  <si>
    <t>F/B RESERVE FOR OVERLAY SURPLUS</t>
  </si>
  <si>
    <t>J21-156</t>
  </si>
  <si>
    <t>01-000-3295-000000-0001</t>
  </si>
  <si>
    <t>F/B RESERVE FOR CONTINUING APPROPRIATION</t>
  </si>
  <si>
    <t xml:space="preserve">J21-124A </t>
  </si>
  <si>
    <t>REVERSE - POSTED IN ERROR</t>
  </si>
  <si>
    <t>J21-126A</t>
  </si>
  <si>
    <t>REVERSE &amp; POST CORRECT AMOUNT</t>
  </si>
  <si>
    <r>
      <t xml:space="preserve">CCC Design Improvements  ATM19 A15     </t>
    </r>
    <r>
      <rPr>
        <sz val="11"/>
        <color rgb="FFFF0000"/>
        <rFont val="Arial"/>
        <family val="2"/>
      </rPr>
      <t>SEE CORRECTION</t>
    </r>
  </si>
  <si>
    <r>
      <t xml:space="preserve">Board of Health - Hydrology Study   ATM19 A12      </t>
    </r>
    <r>
      <rPr>
        <sz val="11"/>
        <color rgb="FFFF0000"/>
        <rFont val="Arial"/>
        <family val="2"/>
      </rPr>
      <t>SEE CORRECTION</t>
    </r>
  </si>
  <si>
    <r>
      <t xml:space="preserve">Chapter 90 FY 18 Walpole Street Resurfacing     </t>
    </r>
    <r>
      <rPr>
        <sz val="11"/>
        <color rgb="FFFF0000"/>
        <rFont val="Arial"/>
        <family val="2"/>
      </rPr>
      <t>SEE CORRECTION</t>
    </r>
  </si>
  <si>
    <r>
      <t xml:space="preserve">Protective Agency De-Leading FY20 ATM A5.3B       </t>
    </r>
    <r>
      <rPr>
        <sz val="11"/>
        <color rgb="FFFF0000"/>
        <rFont val="Arial"/>
        <family val="2"/>
      </rPr>
      <t>SEE CORRECTION</t>
    </r>
  </si>
  <si>
    <r>
      <t xml:space="preserve">Open Space Plan Revision  ATM03 A23      </t>
    </r>
    <r>
      <rPr>
        <sz val="11"/>
        <color rgb="FFFF0000"/>
        <rFont val="Arial"/>
        <family val="2"/>
      </rPr>
      <t>SEE CORRECTION</t>
    </r>
  </si>
  <si>
    <t>J21-125A to J21-125D</t>
  </si>
  <si>
    <r>
      <t xml:space="preserve">CCC Design Improvements  ATM19 A15    </t>
    </r>
    <r>
      <rPr>
        <sz val="11"/>
        <color rgb="FFFF0000"/>
        <rFont val="Arial"/>
        <family val="2"/>
      </rPr>
      <t>J21-125A</t>
    </r>
  </si>
  <si>
    <r>
      <t xml:space="preserve">CCC Design Improvements  ATM19 A15    </t>
    </r>
    <r>
      <rPr>
        <sz val="11"/>
        <color rgb="FFFF0000"/>
        <rFont val="Arial"/>
        <family val="2"/>
      </rPr>
      <t>J21-125B</t>
    </r>
  </si>
  <si>
    <r>
      <t xml:space="preserve">Board of Health - Hydrology Study   ATM19 A12  </t>
    </r>
    <r>
      <rPr>
        <sz val="11"/>
        <color rgb="FFFF0000"/>
        <rFont val="Arial"/>
        <family val="2"/>
      </rPr>
      <t xml:space="preserve">  J21-125C</t>
    </r>
  </si>
  <si>
    <r>
      <t xml:space="preserve">Board of Health - Hydrology Study   ATM19 A12    </t>
    </r>
    <r>
      <rPr>
        <sz val="11"/>
        <color rgb="FFFF0000"/>
        <rFont val="Arial"/>
        <family val="2"/>
      </rPr>
      <t>J21-125D</t>
    </r>
  </si>
  <si>
    <t>bb correction</t>
  </si>
  <si>
    <t>J21-127A &amp; B</t>
  </si>
  <si>
    <r>
      <t xml:space="preserve">Protective Agency De-Leading FY20 ATM A5.3B    </t>
    </r>
    <r>
      <rPr>
        <sz val="11"/>
        <color rgb="FFFF0000"/>
        <rFont val="Arial"/>
        <family val="2"/>
      </rPr>
      <t xml:space="preserve"> J21-127B</t>
    </r>
  </si>
  <si>
    <t>J21-126B</t>
  </si>
  <si>
    <t>J21-126C</t>
  </si>
  <si>
    <t>J21-127C</t>
  </si>
  <si>
    <t xml:space="preserve">REVERSE </t>
  </si>
  <si>
    <t xml:space="preserve">Protective Agency De-Leading FY20 ATM A5.3B  </t>
  </si>
  <si>
    <r>
      <t xml:space="preserve">Protective Agency De-Leading FY20 ATM A5.3B  </t>
    </r>
    <r>
      <rPr>
        <sz val="11"/>
        <color rgb="FFFF0000"/>
        <rFont val="Arial"/>
        <family val="2"/>
      </rPr>
      <t>J21-127A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SEE CORRECTION</t>
    </r>
  </si>
  <si>
    <t>J21-127D</t>
  </si>
  <si>
    <t>J21-124B</t>
  </si>
  <si>
    <r>
      <t xml:space="preserve">J21-128   </t>
    </r>
    <r>
      <rPr>
        <b/>
        <sz val="14"/>
        <rFont val="Calibri Light"/>
        <family val="2"/>
      </rPr>
      <t>REVERSE POSTED IN ERROR</t>
    </r>
  </si>
  <si>
    <t>J21-127E</t>
  </si>
  <si>
    <t>FY20 STM ART 2 CCC FEASABILITY &amp; DEVELOP</t>
  </si>
  <si>
    <t>bb setup</t>
  </si>
  <si>
    <t>J21-108</t>
  </si>
  <si>
    <t>328</t>
  </si>
  <si>
    <t>CCC DESIGN/IMPROVE BLDG ATM 19 A15</t>
  </si>
  <si>
    <t>398</t>
  </si>
  <si>
    <t>399</t>
  </si>
  <si>
    <t>400</t>
  </si>
  <si>
    <t>J21-157</t>
  </si>
  <si>
    <t>FY20 ATM A10 INFORMATION TECHNOLOGY</t>
  </si>
  <si>
    <t>BEGINNING BAL FROM FY20</t>
  </si>
  <si>
    <t>J21-158</t>
  </si>
  <si>
    <t>reserve</t>
  </si>
  <si>
    <t>RESERVE SPECIAL ARTICLES</t>
  </si>
  <si>
    <t>J21-155A</t>
  </si>
  <si>
    <t xml:space="preserve">2014 OVERLAY </t>
  </si>
  <si>
    <t>DEFERRED REVENUE - PROPERTY TAXES</t>
  </si>
  <si>
    <t>F/B RESERVED FOR OVERLAY SURPLUS</t>
  </si>
  <si>
    <t>J21-155B</t>
  </si>
  <si>
    <t>404</t>
  </si>
  <si>
    <t>overlay</t>
  </si>
  <si>
    <t>405</t>
  </si>
  <si>
    <t>01-000-4800-000000-0000</t>
  </si>
  <si>
    <t>MISC REVENUE</t>
  </si>
  <si>
    <t>01-000-1225-013990-0001</t>
  </si>
  <si>
    <t>MISC SUPPLEMENTAL OTHER UNCLASSIFIED REVENUE</t>
  </si>
  <si>
    <t>401</t>
  </si>
  <si>
    <t>J21-159   ADVANCED</t>
  </si>
  <si>
    <t>DEFERRED REVENUE PROPERTY TAX</t>
  </si>
  <si>
    <t>2021 RE TAX RECEIVABLE</t>
  </si>
  <si>
    <t>REVERSE PRELIMINARY RE COMMITMENT</t>
  </si>
  <si>
    <t>REVERSE SECOND HALF RE COMMITMENT</t>
  </si>
  <si>
    <t>RECORD ACTUAL 2021 RE COMMITMENT</t>
  </si>
  <si>
    <t>actual re commit</t>
  </si>
  <si>
    <t>0-141-1340-202100-0000</t>
  </si>
  <si>
    <t>2021 INCOME/EXPENSE RECEIVABLE</t>
  </si>
  <si>
    <t>01-141-2654-000000-0001</t>
  </si>
  <si>
    <t>DEFERRED REVENUE INCOME/EXPENSE</t>
  </si>
  <si>
    <t>RECORD DEPARTMENTAL RECEIVABLE</t>
  </si>
  <si>
    <t>dept receivable</t>
  </si>
  <si>
    <t>reverse re prelim</t>
  </si>
  <si>
    <t>reverse re 2nd half</t>
  </si>
  <si>
    <t>J21-89A</t>
  </si>
  <si>
    <t>99-000-3760-000000-0011</t>
  </si>
  <si>
    <t>BONDS AUTHORIZED</t>
  </si>
  <si>
    <t>99-000-3770-000000-0011</t>
  </si>
  <si>
    <t>BOND AUTHORIZED/UNISSUED</t>
  </si>
  <si>
    <t>J21-88A</t>
  </si>
  <si>
    <t>FY21 STM ARTICLE #3  CCC RENO</t>
  </si>
  <si>
    <t>FY21 STM ARTICLE #4  CCC PARKS/REC</t>
  </si>
  <si>
    <t>406</t>
  </si>
  <si>
    <t>stm art 3</t>
  </si>
  <si>
    <t>407</t>
  </si>
  <si>
    <t>stm art 4</t>
  </si>
  <si>
    <t>256</t>
  </si>
  <si>
    <t>J21-164</t>
  </si>
  <si>
    <t>RESERVE SPECIAL ARTICLE</t>
  </si>
  <si>
    <t>410</t>
  </si>
  <si>
    <t>J21-160 ADVANCED</t>
  </si>
  <si>
    <t>J21-161 ADVANCED</t>
  </si>
  <si>
    <t>J21-162 ADVANCED</t>
  </si>
  <si>
    <t>J21-163 ADVANCED</t>
  </si>
  <si>
    <t>bb</t>
  </si>
  <si>
    <t>SEE 21-127….</t>
  </si>
  <si>
    <t>DEFERRED - DUE FROM STATE</t>
  </si>
  <si>
    <t>FUNDS RECEIVED FROM STATE</t>
  </si>
  <si>
    <t>J21-168</t>
  </si>
  <si>
    <t>411</t>
  </si>
  <si>
    <t>close-received</t>
  </si>
  <si>
    <t>J21-169</t>
  </si>
  <si>
    <t>01-000-2654-000000-0001</t>
  </si>
  <si>
    <t>AMBULANCE DEFERRED</t>
  </si>
  <si>
    <t>01-220-1340-000000-0001</t>
  </si>
  <si>
    <t>AMBULANCE RECEIVABLE</t>
  </si>
  <si>
    <t>9/4/2017 THROUGH 5/26/2018 ABATEMENTS</t>
  </si>
  <si>
    <t>REVERSED - COMMITMENT DATE S/B 8/18/2021 FY 2022 COMMITMENT</t>
  </si>
  <si>
    <t>J21-170</t>
  </si>
  <si>
    <t>2019 MV EXCISE</t>
  </si>
  <si>
    <t>DEFERRED REVENUE MV</t>
  </si>
  <si>
    <t>reverse-duplicate</t>
  </si>
  <si>
    <t>REVERSE DUPLICATE ENTRY</t>
  </si>
  <si>
    <t>2020 MV EXCISE</t>
  </si>
  <si>
    <t>430</t>
  </si>
  <si>
    <t>J21-171</t>
  </si>
  <si>
    <t>01-000-1230-202000-0001</t>
  </si>
  <si>
    <t>2020 OVERLAY</t>
  </si>
  <si>
    <t>fy20 senior work</t>
  </si>
  <si>
    <t>DEFERRED REVENUE</t>
  </si>
  <si>
    <t>RECORD FY20 OVERLAY REVERSED IN ERROR</t>
  </si>
  <si>
    <t>J21-172</t>
  </si>
  <si>
    <t>01-000-1230-201900-0001</t>
  </si>
  <si>
    <t>2019 OVERLAY</t>
  </si>
  <si>
    <t>RECORD DIFFERENCE W/ASSESSORS</t>
  </si>
  <si>
    <t>adjustment</t>
  </si>
  <si>
    <t>433</t>
  </si>
  <si>
    <t>434</t>
  </si>
  <si>
    <t>J21-165, 166, &amp; 167 POSTED BY CLA</t>
  </si>
  <si>
    <t>29-433-5580-291054-0000</t>
  </si>
  <si>
    <t>29-433-4680-291004-5146</t>
  </si>
  <si>
    <t>29-433-4680-291054-0000</t>
  </si>
  <si>
    <t>J21-107A</t>
  </si>
  <si>
    <t>437</t>
  </si>
  <si>
    <t>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</si>
</sst>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m/dd/yy"/>
    <numFmt numFmtId="166" formatCode="m/d/yy;@"/>
    <numFmt numFmtId="167" formatCode="&quot;$&quot;#,##0.00"/>
    <numFmt numFmtId="168" formatCode="m/d/yyyy;@"/>
  </numFmts>
  <fonts count="70">
    <font>
      <sz val="10"/>
      <name val="Arial"/>
    </font>
    <font>
      <b/>
      <sz val="14"/>
      <name val="Arial"/>
      <family val="2"/>
    </font>
    <font>
      <b/>
      <u/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b/>
      <i/>
      <u/>
      <sz val="9"/>
      <name val="Arial"/>
      <family val="2"/>
    </font>
    <font>
      <i/>
      <sz val="9"/>
      <name val="Arial"/>
      <family val="2"/>
    </font>
    <font>
      <b/>
      <i/>
      <u/>
      <sz val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i/>
      <sz val="11"/>
      <name val="Arial"/>
      <family val="2"/>
    </font>
    <font>
      <i/>
      <sz val="10"/>
      <name val="Arial Black"/>
      <family val="2"/>
    </font>
    <font>
      <b/>
      <i/>
      <sz val="11"/>
      <name val="Arial Black"/>
      <family val="2"/>
    </font>
    <font>
      <b/>
      <sz val="10"/>
      <name val="Arial"/>
      <family val="2"/>
    </font>
    <font>
      <b/>
      <i/>
      <u/>
      <sz val="14"/>
      <name val="Arial"/>
      <family val="2"/>
    </font>
    <font>
      <i/>
      <sz val="11"/>
      <name val="Arial Black"/>
      <family val="2"/>
    </font>
    <font>
      <b/>
      <i/>
      <sz val="10"/>
      <name val="Century"/>
      <family val="1"/>
    </font>
    <font>
      <b/>
      <i/>
      <u/>
      <sz val="11"/>
      <name val="Arial"/>
      <family val="2"/>
    </font>
    <font>
      <b/>
      <sz val="16"/>
      <name val="Arial"/>
      <family val="2"/>
    </font>
    <font>
      <b/>
      <i/>
      <sz val="10"/>
      <name val="AR JULIAN"/>
    </font>
    <font>
      <b/>
      <i/>
      <sz val="11"/>
      <name val="AR JULIAN"/>
    </font>
    <font>
      <b/>
      <i/>
      <sz val="11"/>
      <name val="AR ESSENCE"/>
    </font>
    <font>
      <b/>
      <sz val="10"/>
      <name val="AR ESSENCE"/>
    </font>
    <font>
      <b/>
      <i/>
      <sz val="10"/>
      <name val="Times New Roman"/>
      <family val="1"/>
    </font>
    <font>
      <sz val="10"/>
      <name val="Times New Roman"/>
      <family val="1"/>
    </font>
    <font>
      <b/>
      <i/>
      <sz val="9"/>
      <name val="Times New Roman"/>
      <family val="1"/>
    </font>
    <font>
      <b/>
      <sz val="10"/>
      <name val="Times New Roman"/>
      <family val="1"/>
    </font>
    <font>
      <b/>
      <i/>
      <sz val="9"/>
      <name val="Candara"/>
      <family val="2"/>
    </font>
    <font>
      <b/>
      <i/>
      <u/>
      <sz val="10"/>
      <name val="Arial"/>
      <family val="2"/>
    </font>
    <font>
      <i/>
      <sz val="11"/>
      <name val="AR ESSENCE"/>
    </font>
    <font>
      <b/>
      <i/>
      <sz val="16"/>
      <name val="Arial"/>
      <family val="2"/>
    </font>
    <font>
      <i/>
      <sz val="12"/>
      <name val="AR ESSENCE"/>
    </font>
    <font>
      <i/>
      <sz val="12"/>
      <name val="Arial"/>
      <family val="2"/>
    </font>
    <font>
      <b/>
      <i/>
      <sz val="11"/>
      <name val="Century"/>
      <family val="1"/>
    </font>
    <font>
      <b/>
      <sz val="11"/>
      <name val="Century"/>
      <family val="1"/>
    </font>
    <font>
      <sz val="10"/>
      <name val="Arial"/>
      <family val="2"/>
    </font>
    <font>
      <sz val="10"/>
      <name val="Arial"/>
      <family val="2"/>
    </font>
    <font>
      <b/>
      <sz val="11"/>
      <name val="Segoe UI Symbol"/>
      <family val="2"/>
    </font>
    <font>
      <u/>
      <sz val="12"/>
      <name val="Arial"/>
      <family val="2"/>
    </font>
    <font>
      <b/>
      <sz val="12"/>
      <name val="Segoe UI Symbo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trike/>
      <sz val="12"/>
      <name val="Calibri Light"/>
      <family val="2"/>
    </font>
    <font>
      <b/>
      <strike/>
      <sz val="14"/>
      <name val="Calibri Light"/>
      <family val="2"/>
    </font>
    <font>
      <b/>
      <strike/>
      <sz val="11"/>
      <name val="Calibri Light"/>
      <family val="2"/>
    </font>
    <font>
      <b/>
      <u/>
      <sz val="14"/>
      <color rgb="FFFF0000"/>
      <name val="Arial"/>
      <family val="2"/>
    </font>
    <font>
      <strike/>
      <u/>
      <sz val="12"/>
      <name val="Calibri Light"/>
      <family val="2"/>
    </font>
    <font>
      <b/>
      <strike/>
      <u/>
      <sz val="14"/>
      <color rgb="FFFF0000"/>
      <name val="Calibri Light"/>
      <family val="2"/>
    </font>
    <font>
      <b/>
      <strike/>
      <u/>
      <sz val="12"/>
      <name val="Calibri Light"/>
      <family val="2"/>
    </font>
    <font>
      <b/>
      <strike/>
      <sz val="12"/>
      <name val="Calibri Light"/>
      <family val="2"/>
    </font>
    <font>
      <b/>
      <sz val="15"/>
      <color rgb="FFFF0000"/>
      <name val="Arial Black"/>
      <family val="2"/>
    </font>
    <font>
      <b/>
      <strike/>
      <sz val="14"/>
      <name val="Arial"/>
      <family val="2"/>
    </font>
    <font>
      <b/>
      <sz val="12"/>
      <color rgb="FFFF0000"/>
      <name val="Arial Black"/>
      <family val="2"/>
    </font>
    <font>
      <b/>
      <sz val="12"/>
      <name val="Arial Black"/>
      <family val="2"/>
    </font>
    <font>
      <sz val="11"/>
      <color rgb="FFFF0000"/>
      <name val="Arial"/>
      <family val="2"/>
    </font>
    <font>
      <b/>
      <sz val="14"/>
      <name val="Calibri Light"/>
      <family val="2"/>
    </font>
    <font>
      <b/>
      <strike/>
      <sz val="11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7FD77"/>
        <bgColor indexed="64"/>
      </patternFill>
    </fill>
    <fill>
      <patternFill patternType="solid">
        <fgColor rgb="FFFECEF3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8" fillId="0" borderId="0" applyFont="0" applyFill="0" applyBorder="0" applyAlignment="0" applyProtection="0"/>
    <xf numFmtId="44" fontId="49" fillId="0" borderId="0" applyFont="0" applyFill="0" applyBorder="0" applyAlignment="0" applyProtection="0"/>
  </cellStyleXfs>
  <cellXfs count="63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0" fillId="0" borderId="0" xfId="0" applyNumberFormat="1"/>
    <xf numFmtId="0" fontId="7" fillId="0" borderId="0" xfId="0" applyFont="1" applyAlignment="1">
      <alignment horizontal="center"/>
    </xf>
    <xf numFmtId="4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12" fillId="0" borderId="0" xfId="0" applyFont="1" applyAlignment="1">
      <alignment horizontal="center"/>
    </xf>
    <xf numFmtId="0" fontId="11" fillId="0" borderId="0" xfId="0" applyFont="1"/>
    <xf numFmtId="165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38" fontId="1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6" fillId="0" borderId="0" xfId="0" applyFont="1"/>
    <xf numFmtId="164" fontId="6" fillId="0" borderId="0" xfId="0" applyNumberFormat="1" applyFont="1" applyAlignment="1">
      <alignment horizontal="center"/>
    </xf>
    <xf numFmtId="0" fontId="23" fillId="0" borderId="0" xfId="0" applyFont="1"/>
    <xf numFmtId="38" fontId="13" fillId="0" borderId="0" xfId="0" applyNumberFormat="1" applyFont="1" applyAlignment="1">
      <alignment horizontal="center"/>
    </xf>
    <xf numFmtId="38" fontId="1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10" fillId="0" borderId="0" xfId="0" applyFont="1"/>
    <xf numFmtId="164" fontId="5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20" fillId="0" borderId="0" xfId="0" applyFont="1"/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38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38" fontId="12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center"/>
    </xf>
    <xf numFmtId="4" fontId="26" fillId="0" borderId="0" xfId="0" applyNumberFormat="1" applyFont="1"/>
    <xf numFmtId="4" fontId="4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4" fontId="5" fillId="0" borderId="0" xfId="0" applyNumberFormat="1" applyFont="1"/>
    <xf numFmtId="0" fontId="28" fillId="0" borderId="0" xfId="0" applyFont="1" applyAlignment="1">
      <alignment horizontal="center"/>
    </xf>
    <xf numFmtId="40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30" fillId="0" borderId="0" xfId="0" applyFont="1" applyAlignment="1">
      <alignment horizontal="center"/>
    </xf>
    <xf numFmtId="4" fontId="12" fillId="0" borderId="0" xfId="0" applyNumberFormat="1" applyFont="1"/>
    <xf numFmtId="0" fontId="18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" fontId="29" fillId="0" borderId="0" xfId="0" applyNumberFormat="1" applyFont="1" applyAlignment="1">
      <alignment horizontal="center" wrapText="1"/>
    </xf>
    <xf numFmtId="166" fontId="7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2" fillId="0" borderId="0" xfId="0" applyNumberFormat="1" applyFont="1"/>
    <xf numFmtId="164" fontId="16" fillId="0" borderId="0" xfId="0" applyNumberFormat="1" applyFont="1" applyAlignment="1">
      <alignment horizontal="center"/>
    </xf>
    <xf numFmtId="164" fontId="5" fillId="0" borderId="0" xfId="0" applyNumberFormat="1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4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164" fontId="0" fillId="0" borderId="0" xfId="0" applyNumberFormat="1"/>
    <xf numFmtId="4" fontId="7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right"/>
    </xf>
    <xf numFmtId="4" fontId="14" fillId="0" borderId="1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164" fontId="6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/>
    </xf>
    <xf numFmtId="0" fontId="34" fillId="0" borderId="0" xfId="0" applyFont="1"/>
    <xf numFmtId="4" fontId="35" fillId="0" borderId="0" xfId="0" applyNumberFormat="1" applyFont="1" applyAlignment="1">
      <alignment horizontal="right"/>
    </xf>
    <xf numFmtId="0" fontId="34" fillId="0" borderId="0" xfId="0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36" fillId="0" borderId="0" xfId="0" applyFont="1" applyAlignment="1">
      <alignment horizontal="left"/>
    </xf>
    <xf numFmtId="4" fontId="37" fillId="0" borderId="0" xfId="0" applyNumberFormat="1" applyFont="1" applyAlignment="1">
      <alignment horizontal="right"/>
    </xf>
    <xf numFmtId="0" fontId="36" fillId="0" borderId="0" xfId="0" applyFont="1" applyAlignment="1">
      <alignment horizontal="center"/>
    </xf>
    <xf numFmtId="4" fontId="36" fillId="0" borderId="0" xfId="0" applyNumberFormat="1" applyFont="1" applyAlignment="1">
      <alignment horizontal="right"/>
    </xf>
    <xf numFmtId="0" fontId="38" fillId="0" borderId="0" xfId="0" applyFont="1" applyAlignment="1">
      <alignment horizontal="center"/>
    </xf>
    <xf numFmtId="4" fontId="39" fillId="0" borderId="0" xfId="0" applyNumberFormat="1" applyFont="1" applyAlignment="1">
      <alignment horizontal="right"/>
    </xf>
    <xf numFmtId="4" fontId="4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8" fontId="41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64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center"/>
    </xf>
    <xf numFmtId="4" fontId="41" fillId="0" borderId="0" xfId="0" applyNumberFormat="1" applyFont="1" applyAlignment="1">
      <alignment horizontal="center"/>
    </xf>
    <xf numFmtId="4" fontId="13" fillId="0" borderId="0" xfId="0" applyNumberFormat="1" applyFont="1"/>
    <xf numFmtId="1" fontId="43" fillId="0" borderId="0" xfId="0" applyNumberFormat="1" applyFont="1" applyAlignment="1">
      <alignment horizontal="center"/>
    </xf>
    <xf numFmtId="0" fontId="44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0" fontId="12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4" fontId="4" fillId="0" borderId="0" xfId="0" applyNumberFormat="1" applyFont="1"/>
    <xf numFmtId="164" fontId="10" fillId="0" borderId="0" xfId="0" quotePrefix="1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49" fontId="10" fillId="0" borderId="0" xfId="0" applyNumberFormat="1" applyFont="1" applyAlignment="1">
      <alignment horizontal="center"/>
    </xf>
    <xf numFmtId="0" fontId="4" fillId="0" borderId="0" xfId="0" applyFont="1"/>
    <xf numFmtId="166" fontId="19" fillId="0" borderId="0" xfId="0" applyNumberFormat="1" applyFont="1" applyAlignment="1">
      <alignment horizontal="left"/>
    </xf>
    <xf numFmtId="0" fontId="42" fillId="0" borderId="0" xfId="0" applyFont="1" applyAlignment="1">
      <alignment horizontal="center"/>
    </xf>
    <xf numFmtId="166" fontId="16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3" fontId="12" fillId="0" borderId="0" xfId="0" applyNumberFormat="1" applyFont="1"/>
    <xf numFmtId="164" fontId="19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center"/>
    </xf>
    <xf numFmtId="0" fontId="45" fillId="0" borderId="0" xfId="0" applyFont="1"/>
    <xf numFmtId="4" fontId="46" fillId="0" borderId="0" xfId="0" applyNumberFormat="1" applyFont="1"/>
    <xf numFmtId="164" fontId="4" fillId="0" borderId="0" xfId="0" applyNumberFormat="1" applyFont="1" applyAlignment="1">
      <alignment horizontal="right"/>
    </xf>
    <xf numFmtId="4" fontId="47" fillId="0" borderId="0" xfId="0" applyNumberFormat="1" applyFont="1"/>
    <xf numFmtId="43" fontId="10" fillId="0" borderId="0" xfId="1" applyFont="1"/>
    <xf numFmtId="43" fontId="0" fillId="0" borderId="0" xfId="1" applyFont="1"/>
    <xf numFmtId="43" fontId="31" fillId="0" borderId="0" xfId="1" applyFont="1" applyAlignment="1">
      <alignment horizontal="center"/>
    </xf>
    <xf numFmtId="0" fontId="5" fillId="2" borderId="0" xfId="0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4" fontId="5" fillId="2" borderId="0" xfId="0" applyNumberFormat="1" applyFont="1" applyFill="1" applyAlignment="1">
      <alignment horizontal="right"/>
    </xf>
    <xf numFmtId="38" fontId="2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3" fontId="7" fillId="0" borderId="0" xfId="0" applyNumberFormat="1" applyFont="1" applyAlignment="1">
      <alignment horizontal="center" vertical="center"/>
    </xf>
    <xf numFmtId="44" fontId="11" fillId="0" borderId="0" xfId="2" applyFont="1"/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right"/>
    </xf>
    <xf numFmtId="38" fontId="11" fillId="0" borderId="0" xfId="0" applyNumberFormat="1" applyFont="1" applyAlignment="1">
      <alignment horizontal="center"/>
    </xf>
    <xf numFmtId="38" fontId="8" fillId="0" borderId="0" xfId="0" applyNumberFormat="1" applyFont="1" applyAlignment="1">
      <alignment horizontal="center"/>
    </xf>
    <xf numFmtId="44" fontId="7" fillId="0" borderId="0" xfId="2" applyFont="1"/>
    <xf numFmtId="164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center"/>
    </xf>
    <xf numFmtId="4" fontId="51" fillId="0" borderId="0" xfId="0" applyNumberFormat="1" applyFont="1" applyAlignment="1">
      <alignment horizontal="center"/>
    </xf>
    <xf numFmtId="38" fontId="5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38" fontId="7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7" fillId="0" borderId="0" xfId="0" applyNumberFormat="1" applyFont="1"/>
    <xf numFmtId="0" fontId="11" fillId="0" borderId="0" xfId="0" applyFont="1" applyAlignment="1">
      <alignment horizontal="left"/>
    </xf>
    <xf numFmtId="8" fontId="11" fillId="0" borderId="0" xfId="0" applyNumberFormat="1" applyFont="1" applyBorder="1" applyAlignment="1">
      <alignment horizontal="center"/>
    </xf>
    <xf numFmtId="0" fontId="52" fillId="0" borderId="0" xfId="0" applyFont="1" applyAlignment="1">
      <alignment horizontal="center"/>
    </xf>
    <xf numFmtId="0" fontId="11" fillId="0" borderId="0" xfId="0" applyFont="1" applyFill="1"/>
    <xf numFmtId="0" fontId="7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167" fontId="11" fillId="0" borderId="0" xfId="2" applyNumberFormat="1" applyFont="1" applyAlignment="1">
      <alignment horizontal="center"/>
    </xf>
    <xf numFmtId="0" fontId="11" fillId="0" borderId="0" xfId="0" applyFont="1" applyAlignment="1">
      <alignment horizontal="right"/>
    </xf>
    <xf numFmtId="1" fontId="11" fillId="0" borderId="0" xfId="0" applyNumberFormat="1" applyFont="1" applyAlignment="1">
      <alignment horizontal="center"/>
    </xf>
    <xf numFmtId="0" fontId="7" fillId="3" borderId="0" xfId="0" applyFont="1" applyFill="1" applyAlignment="1">
      <alignment horizontal="center"/>
    </xf>
    <xf numFmtId="0" fontId="11" fillId="5" borderId="0" xfId="0" applyFont="1" applyFill="1"/>
    <xf numFmtId="0" fontId="11" fillId="0" borderId="0" xfId="0" applyFont="1" applyFill="1" applyAlignment="1">
      <alignment horizontal="right"/>
    </xf>
    <xf numFmtId="3" fontId="7" fillId="0" borderId="0" xfId="0" applyNumberFormat="1" applyFont="1" applyFill="1" applyAlignment="1">
      <alignment horizontal="center"/>
    </xf>
    <xf numFmtId="0" fontId="11" fillId="0" borderId="0" xfId="0" applyFont="1" applyFill="1" applyBorder="1"/>
    <xf numFmtId="0" fontId="11" fillId="3" borderId="0" xfId="0" applyFont="1" applyFill="1" applyAlignment="1">
      <alignment horizontal="left"/>
    </xf>
    <xf numFmtId="0" fontId="11" fillId="3" borderId="0" xfId="0" applyFont="1" applyFill="1"/>
    <xf numFmtId="3" fontId="7" fillId="3" borderId="0" xfId="0" applyNumberFormat="1" applyFont="1" applyFill="1" applyAlignment="1">
      <alignment horizontal="center"/>
    </xf>
    <xf numFmtId="0" fontId="11" fillId="0" borderId="0" xfId="0" applyFont="1" applyFill="1" applyBorder="1" applyAlignment="1">
      <alignment horizontal="right"/>
    </xf>
    <xf numFmtId="164" fontId="53" fillId="0" borderId="0" xfId="0" applyNumberFormat="1" applyFont="1" applyAlignment="1">
      <alignment horizontal="right"/>
    </xf>
    <xf numFmtId="0" fontId="53" fillId="0" borderId="0" xfId="0" applyFont="1"/>
    <xf numFmtId="0" fontId="54" fillId="3" borderId="0" xfId="0" applyFont="1" applyFill="1" applyAlignment="1">
      <alignment horizontal="center"/>
    </xf>
    <xf numFmtId="4" fontId="53" fillId="0" borderId="0" xfId="0" applyNumberFormat="1" applyFont="1" applyAlignment="1">
      <alignment horizontal="center"/>
    </xf>
    <xf numFmtId="0" fontId="53" fillId="0" borderId="0" xfId="0" applyFont="1" applyFill="1" applyBorder="1"/>
    <xf numFmtId="0" fontId="53" fillId="0" borderId="0" xfId="0" applyFont="1" applyFill="1" applyAlignment="1">
      <alignment horizontal="left"/>
    </xf>
    <xf numFmtId="0" fontId="53" fillId="0" borderId="0" xfId="0" applyFont="1" applyFill="1" applyBorder="1" applyAlignment="1">
      <alignment horizontal="right"/>
    </xf>
    <xf numFmtId="0" fontId="53" fillId="0" borderId="0" xfId="0" applyFont="1" applyFill="1" applyAlignment="1">
      <alignment horizontal="right"/>
    </xf>
    <xf numFmtId="164" fontId="11" fillId="4" borderId="0" xfId="0" applyNumberFormat="1" applyFont="1" applyFill="1" applyAlignment="1">
      <alignment horizontal="right"/>
    </xf>
    <xf numFmtId="0" fontId="11" fillId="4" borderId="0" xfId="0" applyFont="1" applyFill="1" applyBorder="1"/>
    <xf numFmtId="0" fontId="11" fillId="4" borderId="0" xfId="0" applyFont="1" applyFill="1" applyAlignment="1">
      <alignment horizontal="left"/>
    </xf>
    <xf numFmtId="4" fontId="11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right"/>
    </xf>
    <xf numFmtId="0" fontId="11" fillId="4" borderId="0" xfId="0" applyFont="1" applyFill="1"/>
    <xf numFmtId="0" fontId="7" fillId="4" borderId="0" xfId="0" applyFont="1" applyFill="1" applyAlignment="1">
      <alignment horizontal="center"/>
    </xf>
    <xf numFmtId="3" fontId="7" fillId="0" borderId="0" xfId="0" quotePrefix="1" applyNumberFormat="1" applyFont="1" applyAlignment="1">
      <alignment horizontal="center"/>
    </xf>
    <xf numFmtId="164" fontId="11" fillId="0" borderId="0" xfId="0" quotePrefix="1" applyNumberFormat="1" applyFont="1" applyAlignment="1">
      <alignment horizontal="right"/>
    </xf>
    <xf numFmtId="40" fontId="11" fillId="0" borderId="0" xfId="0" applyNumberFormat="1" applyFont="1" applyAlignment="1">
      <alignment horizontal="center"/>
    </xf>
    <xf numFmtId="0" fontId="7" fillId="5" borderId="0" xfId="0" applyFont="1" applyFill="1" applyAlignment="1">
      <alignment horizontal="center"/>
    </xf>
    <xf numFmtId="0" fontId="7" fillId="0" borderId="0" xfId="0" applyFont="1" applyFill="1" applyAlignment="1"/>
    <xf numFmtId="4" fontId="11" fillId="0" borderId="0" xfId="0" applyNumberFormat="1" applyFont="1" applyFill="1" applyAlignment="1">
      <alignment horizontal="center"/>
    </xf>
    <xf numFmtId="164" fontId="11" fillId="3" borderId="0" xfId="0" applyNumberFormat="1" applyFont="1" applyFill="1" applyAlignment="1">
      <alignment horizontal="right"/>
    </xf>
    <xf numFmtId="44" fontId="7" fillId="0" borderId="0" xfId="2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11" fillId="5" borderId="2" xfId="0" applyFont="1" applyFill="1" applyBorder="1"/>
    <xf numFmtId="0" fontId="7" fillId="5" borderId="3" xfId="0" applyFont="1" applyFill="1" applyBorder="1" applyAlignment="1">
      <alignment horizontal="center"/>
    </xf>
    <xf numFmtId="38" fontId="11" fillId="5" borderId="3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5" borderId="5" xfId="0" applyFont="1" applyFill="1" applyBorder="1"/>
    <xf numFmtId="0" fontId="11" fillId="5" borderId="0" xfId="0" applyFont="1" applyFill="1" applyBorder="1"/>
    <xf numFmtId="4" fontId="11" fillId="5" borderId="0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5" borderId="5" xfId="0" applyFont="1" applyFill="1" applyBorder="1" applyAlignment="1">
      <alignment horizontal="right"/>
    </xf>
    <xf numFmtId="0" fontId="11" fillId="5" borderId="0" xfId="0" applyFont="1" applyFill="1" applyBorder="1" applyAlignment="1">
      <alignment horizontal="right"/>
    </xf>
    <xf numFmtId="38" fontId="11" fillId="5" borderId="0" xfId="0" applyNumberFormat="1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11" fillId="0" borderId="7" xfId="0" applyFont="1" applyBorder="1"/>
    <xf numFmtId="0" fontId="7" fillId="0" borderId="8" xfId="0" applyFont="1" applyBorder="1" applyAlignment="1">
      <alignment horizontal="center"/>
    </xf>
    <xf numFmtId="38" fontId="11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" fontId="11" fillId="0" borderId="0" xfId="0" applyNumberFormat="1" applyFont="1" applyAlignment="1"/>
    <xf numFmtId="4" fontId="8" fillId="0" borderId="0" xfId="0" applyNumberFormat="1" applyFont="1" applyAlignment="1"/>
    <xf numFmtId="4" fontId="51" fillId="0" borderId="0" xfId="0" applyNumberFormat="1" applyFont="1" applyAlignment="1"/>
    <xf numFmtId="4" fontId="11" fillId="0" borderId="0" xfId="0" applyNumberFormat="1" applyFont="1" applyFill="1" applyAlignment="1"/>
    <xf numFmtId="4" fontId="11" fillId="5" borderId="0" xfId="0" applyNumberFormat="1" applyFont="1" applyFill="1" applyAlignment="1"/>
    <xf numFmtId="4" fontId="53" fillId="0" borderId="0" xfId="0" applyNumberFormat="1" applyFont="1" applyAlignment="1"/>
    <xf numFmtId="4" fontId="53" fillId="0" borderId="0" xfId="0" applyNumberFormat="1" applyFont="1" applyFill="1" applyAlignment="1"/>
    <xf numFmtId="4" fontId="11" fillId="4" borderId="0" xfId="0" applyNumberFormat="1" applyFont="1" applyFill="1" applyAlignment="1"/>
    <xf numFmtId="0" fontId="11" fillId="0" borderId="0" xfId="0" applyFont="1" applyAlignment="1"/>
    <xf numFmtId="4" fontId="11" fillId="5" borderId="3" xfId="0" applyNumberFormat="1" applyFont="1" applyFill="1" applyBorder="1" applyAlignment="1"/>
    <xf numFmtId="4" fontId="11" fillId="5" borderId="0" xfId="0" applyNumberFormat="1" applyFont="1" applyFill="1" applyBorder="1" applyAlignment="1"/>
    <xf numFmtId="4" fontId="11" fillId="0" borderId="8" xfId="0" applyNumberFormat="1" applyFont="1" applyBorder="1" applyAlignment="1"/>
    <xf numFmtId="4" fontId="51" fillId="0" borderId="0" xfId="0" applyNumberFormat="1" applyFont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11" fillId="5" borderId="0" xfId="0" applyNumberFormat="1" applyFont="1" applyFill="1" applyAlignment="1">
      <alignment horizontal="right"/>
    </xf>
    <xf numFmtId="4" fontId="53" fillId="0" borderId="0" xfId="0" applyNumberFormat="1" applyFont="1" applyAlignment="1">
      <alignment horizontal="right"/>
    </xf>
    <xf numFmtId="4" fontId="53" fillId="0" borderId="0" xfId="0" applyNumberFormat="1" applyFont="1" applyFill="1" applyAlignment="1">
      <alignment horizontal="right"/>
    </xf>
    <xf numFmtId="4" fontId="11" fillId="4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4" fontId="11" fillId="5" borderId="3" xfId="0" applyNumberFormat="1" applyFont="1" applyFill="1" applyBorder="1" applyAlignment="1">
      <alignment horizontal="right"/>
    </xf>
    <xf numFmtId="4" fontId="11" fillId="5" borderId="0" xfId="0" applyNumberFormat="1" applyFont="1" applyFill="1" applyBorder="1" applyAlignment="1">
      <alignment horizontal="right"/>
    </xf>
    <xf numFmtId="4" fontId="11" fillId="0" borderId="8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/>
    <xf numFmtId="0" fontId="0" fillId="0" borderId="0" xfId="0" applyBorder="1"/>
    <xf numFmtId="1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horizontal="right" vertical="center"/>
    </xf>
    <xf numFmtId="14" fontId="11" fillId="0" borderId="1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51" fillId="0" borderId="0" xfId="0" applyFont="1" applyBorder="1" applyAlignment="1">
      <alignment horizontal="center" vertical="center"/>
    </xf>
    <xf numFmtId="4" fontId="51" fillId="0" borderId="0" xfId="0" applyNumberFormat="1" applyFont="1" applyBorder="1" applyAlignment="1">
      <alignment vertical="center"/>
    </xf>
    <xf numFmtId="4" fontId="51" fillId="0" borderId="0" xfId="0" applyNumberFormat="1" applyFont="1" applyBorder="1" applyAlignment="1">
      <alignment horizontal="right" vertical="center"/>
    </xf>
    <xf numFmtId="49" fontId="51" fillId="0" borderId="0" xfId="0" applyNumberFormat="1" applyFont="1" applyBorder="1" applyAlignment="1">
      <alignment horizontal="center" vertical="center"/>
    </xf>
    <xf numFmtId="38" fontId="7" fillId="0" borderId="0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38" fontId="7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14" fontId="11" fillId="0" borderId="1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4" fontId="11" fillId="3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4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49" fontId="11" fillId="0" borderId="6" xfId="0" applyNumberFormat="1" applyFont="1" applyBorder="1" applyAlignment="1">
      <alignment horizontal="center" vertical="center"/>
    </xf>
    <xf numFmtId="38" fontId="7" fillId="0" borderId="3" xfId="0" applyNumberFormat="1" applyFont="1" applyBorder="1" applyAlignment="1">
      <alignment horizontal="center" vertical="center"/>
    </xf>
    <xf numFmtId="14" fontId="5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vertical="center"/>
    </xf>
    <xf numFmtId="4" fontId="11" fillId="0" borderId="3" xfId="0" applyNumberFormat="1" applyFont="1" applyBorder="1" applyAlignment="1">
      <alignment horizontal="right" vertical="center"/>
    </xf>
    <xf numFmtId="49" fontId="11" fillId="0" borderId="4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right" vertical="center"/>
    </xf>
    <xf numFmtId="14" fontId="11" fillId="0" borderId="7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vertical="center"/>
    </xf>
    <xf numFmtId="4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" fontId="51" fillId="0" borderId="3" xfId="0" applyNumberFormat="1" applyFont="1" applyBorder="1" applyAlignment="1">
      <alignment vertical="center"/>
    </xf>
    <xf numFmtId="4" fontId="11" fillId="0" borderId="3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/>
    </xf>
    <xf numFmtId="4" fontId="11" fillId="0" borderId="8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vertical="center"/>
    </xf>
    <xf numFmtId="0" fontId="0" fillId="0" borderId="6" xfId="0" applyBorder="1"/>
    <xf numFmtId="14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14" fontId="11" fillId="0" borderId="11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4" fontId="11" fillId="0" borderId="12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14" fontId="11" fillId="0" borderId="15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4" fontId="11" fillId="0" borderId="16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16" xfId="0" applyFont="1" applyBorder="1" applyAlignment="1">
      <alignment horizontal="right" vertical="center"/>
    </xf>
    <xf numFmtId="0" fontId="50" fillId="0" borderId="16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4" fontId="51" fillId="0" borderId="12" xfId="0" applyNumberFormat="1" applyFont="1" applyBorder="1" applyAlignment="1">
      <alignment vertical="center"/>
    </xf>
    <xf numFmtId="0" fontId="11" fillId="0" borderId="16" xfId="0" applyFont="1" applyFill="1" applyBorder="1" applyAlignment="1">
      <alignment horizontal="left" vertical="center"/>
    </xf>
    <xf numFmtId="4" fontId="11" fillId="0" borderId="16" xfId="0" applyNumberFormat="1" applyFont="1" applyFill="1" applyBorder="1" applyAlignment="1">
      <alignment vertical="center"/>
    </xf>
    <xf numFmtId="4" fontId="11" fillId="0" borderId="14" xfId="0" applyNumberFormat="1" applyFont="1" applyBorder="1" applyAlignment="1">
      <alignment horizontal="right" vertical="center"/>
    </xf>
    <xf numFmtId="14" fontId="8" fillId="0" borderId="0" xfId="0" applyNumberFormat="1" applyFont="1" applyBorder="1" applyAlignment="1">
      <alignment horizontal="center" vertical="center"/>
    </xf>
    <xf numFmtId="14" fontId="51" fillId="0" borderId="0" xfId="0" applyNumberFormat="1" applyFont="1" applyBorder="1" applyAlignment="1">
      <alignment horizontal="right" vertical="center"/>
    </xf>
    <xf numFmtId="38" fontId="8" fillId="0" borderId="12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38" fontId="7" fillId="0" borderId="16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4" fontId="11" fillId="0" borderId="18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vertical="center"/>
    </xf>
    <xf numFmtId="4" fontId="11" fillId="0" borderId="19" xfId="0" applyNumberFormat="1" applyFont="1" applyBorder="1" applyAlignment="1">
      <alignment vertical="center"/>
    </xf>
    <xf numFmtId="4" fontId="11" fillId="0" borderId="19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55" fillId="0" borderId="12" xfId="0" applyFont="1" applyBorder="1" applyAlignment="1">
      <alignment vertical="center"/>
    </xf>
    <xf numFmtId="0" fontId="56" fillId="0" borderId="12" xfId="0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vertical="center"/>
    </xf>
    <xf numFmtId="4" fontId="55" fillId="0" borderId="0" xfId="0" applyNumberFormat="1" applyFont="1" applyBorder="1" applyAlignment="1">
      <alignment vertical="center"/>
    </xf>
    <xf numFmtId="4" fontId="55" fillId="0" borderId="0" xfId="0" applyNumberFormat="1" applyFont="1" applyBorder="1" applyAlignment="1">
      <alignment horizontal="right" vertical="center"/>
    </xf>
    <xf numFmtId="0" fontId="57" fillId="0" borderId="0" xfId="0" applyFont="1" applyBorder="1" applyAlignment="1">
      <alignment horizontal="center" vertical="center"/>
    </xf>
    <xf numFmtId="49" fontId="55" fillId="0" borderId="14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right" vertical="center"/>
    </xf>
    <xf numFmtId="0" fontId="56" fillId="0" borderId="16" xfId="0" applyFont="1" applyFill="1" applyBorder="1" applyAlignment="1">
      <alignment horizontal="center" vertical="center"/>
    </xf>
    <xf numFmtId="14" fontId="53" fillId="0" borderId="21" xfId="0" applyNumberFormat="1" applyFont="1" applyBorder="1" applyAlignment="1">
      <alignment horizontal="right" vertical="center"/>
    </xf>
    <xf numFmtId="4" fontId="7" fillId="0" borderId="16" xfId="0" applyNumberFormat="1" applyFont="1" applyFill="1" applyBorder="1" applyAlignment="1">
      <alignment vertical="center"/>
    </xf>
    <xf numFmtId="4" fontId="7" fillId="3" borderId="23" xfId="0" quotePrefix="1" applyNumberFormat="1" applyFont="1" applyFill="1" applyBorder="1" applyAlignment="1">
      <alignment horizontal="right" vertical="center"/>
    </xf>
    <xf numFmtId="4" fontId="7" fillId="3" borderId="24" xfId="0" applyNumberFormat="1" applyFont="1" applyFill="1" applyBorder="1" applyAlignment="1">
      <alignment vertical="center"/>
    </xf>
    <xf numFmtId="49" fontId="7" fillId="3" borderId="25" xfId="0" applyNumberFormat="1" applyFont="1" applyFill="1" applyBorder="1" applyAlignment="1">
      <alignment horizontal="center" vertical="center"/>
    </xf>
    <xf numFmtId="14" fontId="51" fillId="0" borderId="11" xfId="0" applyNumberFormat="1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/>
    </xf>
    <xf numFmtId="4" fontId="51" fillId="0" borderId="12" xfId="0" applyNumberFormat="1" applyFont="1" applyFill="1" applyBorder="1" applyAlignment="1">
      <alignment vertical="center"/>
    </xf>
    <xf numFmtId="14" fontId="51" fillId="0" borderId="1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14" fontId="11" fillId="0" borderId="15" xfId="0" applyNumberFormat="1" applyFont="1" applyFill="1" applyBorder="1" applyAlignment="1">
      <alignment horizontal="right" vertical="center"/>
    </xf>
    <xf numFmtId="0" fontId="11" fillId="0" borderId="16" xfId="0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right" vertical="center"/>
    </xf>
    <xf numFmtId="14" fontId="51" fillId="0" borderId="2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4" fontId="51" fillId="0" borderId="3" xfId="0" applyNumberFormat="1" applyFont="1" applyFill="1" applyBorder="1" applyAlignment="1">
      <alignment vertical="center"/>
    </xf>
    <xf numFmtId="4" fontId="51" fillId="0" borderId="3" xfId="0" applyNumberFormat="1" applyFont="1" applyFill="1" applyBorder="1" applyAlignment="1">
      <alignment horizontal="right" vertical="center"/>
    </xf>
    <xf numFmtId="38" fontId="8" fillId="0" borderId="3" xfId="0" applyNumberFormat="1" applyFont="1" applyBorder="1" applyAlignment="1">
      <alignment horizontal="center" vertical="center"/>
    </xf>
    <xf numFmtId="49" fontId="51" fillId="0" borderId="4" xfId="0" applyNumberFormat="1" applyFont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right" vertical="center"/>
    </xf>
    <xf numFmtId="8" fontId="11" fillId="0" borderId="6" xfId="0" applyNumberFormat="1" applyFont="1" applyBorder="1" applyAlignment="1">
      <alignment horizontal="center" vertical="center"/>
    </xf>
    <xf numFmtId="4" fontId="11" fillId="3" borderId="0" xfId="0" applyNumberFormat="1" applyFont="1" applyFill="1" applyBorder="1" applyAlignment="1">
      <alignment horizontal="right" vertical="center"/>
    </xf>
    <xf numFmtId="14" fontId="59" fillId="0" borderId="2" xfId="0" applyNumberFormat="1" applyFont="1" applyFill="1" applyBorder="1" applyAlignment="1">
      <alignment horizontal="right" vertical="center"/>
    </xf>
    <xf numFmtId="0" fontId="55" fillId="0" borderId="3" xfId="0" applyFont="1" applyFill="1" applyBorder="1" applyAlignment="1">
      <alignment horizontal="center" vertical="center"/>
    </xf>
    <xf numFmtId="0" fontId="56" fillId="0" borderId="3" xfId="0" applyFont="1" applyFill="1" applyBorder="1" applyAlignment="1">
      <alignment horizontal="center" vertical="center"/>
    </xf>
    <xf numFmtId="4" fontId="59" fillId="0" borderId="3" xfId="0" applyNumberFormat="1" applyFont="1" applyFill="1" applyBorder="1" applyAlignment="1">
      <alignment vertical="center"/>
    </xf>
    <xf numFmtId="4" fontId="59" fillId="0" borderId="3" xfId="0" applyNumberFormat="1" applyFont="1" applyFill="1" applyBorder="1" applyAlignment="1">
      <alignment horizontal="right" vertical="center"/>
    </xf>
    <xf numFmtId="38" fontId="61" fillId="0" borderId="3" xfId="0" applyNumberFormat="1" applyFont="1" applyBorder="1" applyAlignment="1">
      <alignment horizontal="center" vertical="center"/>
    </xf>
    <xf numFmtId="14" fontId="55" fillId="0" borderId="5" xfId="0" applyNumberFormat="1" applyFont="1" applyFill="1" applyBorder="1" applyAlignment="1">
      <alignment horizontal="right" vertical="center"/>
    </xf>
    <xf numFmtId="0" fontId="55" fillId="0" borderId="0" xfId="0" applyFont="1" applyFill="1" applyBorder="1" applyAlignment="1">
      <alignment horizontal="left" vertical="center"/>
    </xf>
    <xf numFmtId="4" fontId="55" fillId="0" borderId="0" xfId="0" applyNumberFormat="1" applyFont="1" applyFill="1" applyBorder="1" applyAlignment="1">
      <alignment vertical="center"/>
    </xf>
    <xf numFmtId="4" fontId="55" fillId="0" borderId="0" xfId="0" applyNumberFormat="1" applyFont="1" applyFill="1" applyBorder="1" applyAlignment="1">
      <alignment horizontal="right" vertical="center"/>
    </xf>
    <xf numFmtId="49" fontId="55" fillId="0" borderId="6" xfId="0" applyNumberFormat="1" applyFont="1" applyBorder="1" applyAlignment="1">
      <alignment horizontal="center" vertical="center"/>
    </xf>
    <xf numFmtId="8" fontId="55" fillId="0" borderId="6" xfId="0" applyNumberFormat="1" applyFont="1" applyBorder="1" applyAlignment="1">
      <alignment horizontal="center" vertical="center"/>
    </xf>
    <xf numFmtId="14" fontId="55" fillId="0" borderId="5" xfId="0" applyNumberFormat="1" applyFont="1" applyBorder="1" applyAlignment="1">
      <alignment horizontal="right" vertical="center"/>
    </xf>
    <xf numFmtId="0" fontId="55" fillId="0" borderId="0" xfId="0" applyFont="1" applyBorder="1" applyAlignment="1">
      <alignment horizontal="left" vertical="center"/>
    </xf>
    <xf numFmtId="14" fontId="55" fillId="0" borderId="7" xfId="0" applyNumberFormat="1" applyFont="1" applyBorder="1" applyAlignment="1">
      <alignment horizontal="right" vertical="center"/>
    </xf>
    <xf numFmtId="0" fontId="55" fillId="0" borderId="8" xfId="0" applyFont="1" applyBorder="1" applyAlignment="1">
      <alignment vertical="center"/>
    </xf>
    <xf numFmtId="0" fontId="56" fillId="6" borderId="8" xfId="0" applyFont="1" applyFill="1" applyBorder="1" applyAlignment="1">
      <alignment horizontal="center" vertical="center"/>
    </xf>
    <xf numFmtId="4" fontId="55" fillId="0" borderId="8" xfId="0" applyNumberFormat="1" applyFont="1" applyBorder="1" applyAlignment="1">
      <alignment vertical="center"/>
    </xf>
    <xf numFmtId="4" fontId="55" fillId="0" borderId="8" xfId="0" applyNumberFormat="1" applyFont="1" applyBorder="1" applyAlignment="1">
      <alignment horizontal="right" vertical="center"/>
    </xf>
    <xf numFmtId="0" fontId="62" fillId="0" borderId="8" xfId="0" applyFont="1" applyBorder="1" applyAlignment="1">
      <alignment horizontal="center" vertical="center"/>
    </xf>
    <xf numFmtId="49" fontId="55" fillId="0" borderId="9" xfId="0" applyNumberFormat="1" applyFont="1" applyBorder="1" applyAlignment="1">
      <alignment horizontal="center" vertical="center"/>
    </xf>
    <xf numFmtId="14" fontId="55" fillId="0" borderId="0" xfId="0" applyNumberFormat="1" applyFont="1" applyBorder="1" applyAlignment="1">
      <alignment horizontal="right" vertical="center"/>
    </xf>
    <xf numFmtId="0" fontId="62" fillId="0" borderId="0" xfId="0" applyFont="1" applyBorder="1" applyAlignment="1">
      <alignment horizontal="center" vertical="center"/>
    </xf>
    <xf numFmtId="49" fontId="55" fillId="0" borderId="0" xfId="0" applyNumberFormat="1" applyFont="1" applyBorder="1" applyAlignment="1">
      <alignment horizontal="center" vertical="center"/>
    </xf>
    <xf numFmtId="14" fontId="55" fillId="0" borderId="11" xfId="0" applyNumberFormat="1" applyFont="1" applyBorder="1" applyAlignment="1">
      <alignment horizontal="right" vertical="center"/>
    </xf>
    <xf numFmtId="0" fontId="56" fillId="0" borderId="12" xfId="0" applyFont="1" applyFill="1" applyBorder="1" applyAlignment="1">
      <alignment horizontal="center" vertical="center"/>
    </xf>
    <xf numFmtId="4" fontId="55" fillId="0" borderId="12" xfId="0" applyNumberFormat="1" applyFont="1" applyBorder="1" applyAlignment="1">
      <alignment vertical="center"/>
    </xf>
    <xf numFmtId="4" fontId="55" fillId="0" borderId="12" xfId="0" applyNumberFormat="1" applyFont="1" applyBorder="1" applyAlignment="1">
      <alignment horizontal="right" vertical="center"/>
    </xf>
    <xf numFmtId="0" fontId="62" fillId="0" borderId="12" xfId="0" applyFont="1" applyBorder="1" applyAlignment="1">
      <alignment horizontal="center" vertical="center"/>
    </xf>
    <xf numFmtId="14" fontId="55" fillId="0" borderId="10" xfId="0" applyNumberFormat="1" applyFont="1" applyBorder="1" applyAlignment="1">
      <alignment horizontal="right" vertical="center"/>
    </xf>
    <xf numFmtId="14" fontId="55" fillId="0" borderId="15" xfId="0" applyNumberFormat="1" applyFont="1" applyBorder="1" applyAlignment="1">
      <alignment horizontal="right" vertical="center"/>
    </xf>
    <xf numFmtId="0" fontId="55" fillId="0" borderId="16" xfId="0" applyFont="1" applyBorder="1" applyAlignment="1">
      <alignment vertical="center"/>
    </xf>
    <xf numFmtId="4" fontId="55" fillId="0" borderId="16" xfId="0" applyNumberFormat="1" applyFont="1" applyBorder="1" applyAlignment="1">
      <alignment vertical="center"/>
    </xf>
    <xf numFmtId="4" fontId="55" fillId="0" borderId="16" xfId="0" applyNumberFormat="1" applyFont="1" applyBorder="1" applyAlignment="1">
      <alignment horizontal="right" vertical="center"/>
    </xf>
    <xf numFmtId="0" fontId="62" fillId="0" borderId="16" xfId="0" applyFont="1" applyBorder="1" applyAlignment="1">
      <alignment horizontal="center" vertical="center"/>
    </xf>
    <xf numFmtId="49" fontId="55" fillId="0" borderId="17" xfId="0" applyNumberFormat="1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4" fontId="51" fillId="0" borderId="0" xfId="0" applyNumberFormat="1" applyFont="1" applyFill="1" applyBorder="1" applyAlignment="1">
      <alignment vertical="center"/>
    </xf>
    <xf numFmtId="8" fontId="11" fillId="0" borderId="0" xfId="0" applyNumberFormat="1" applyFont="1" applyBorder="1"/>
    <xf numFmtId="8" fontId="7" fillId="0" borderId="0" xfId="0" applyNumberFormat="1" applyFont="1" applyBorder="1"/>
    <xf numFmtId="0" fontId="1" fillId="5" borderId="1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14" fontId="53" fillId="0" borderId="10" xfId="0" applyNumberFormat="1" applyFont="1" applyBorder="1" applyAlignment="1">
      <alignment horizontal="right" vertical="center"/>
    </xf>
    <xf numFmtId="0" fontId="53" fillId="0" borderId="0" xfId="0" applyFont="1" applyBorder="1" applyAlignment="1">
      <alignment vertical="center"/>
    </xf>
    <xf numFmtId="4" fontId="53" fillId="0" borderId="0" xfId="0" applyNumberFormat="1" applyFont="1" applyBorder="1" applyAlignment="1">
      <alignment vertical="center"/>
    </xf>
    <xf numFmtId="4" fontId="53" fillId="0" borderId="0" xfId="0" applyNumberFormat="1" applyFont="1" applyBorder="1" applyAlignment="1">
      <alignment horizontal="right" vertical="center"/>
    </xf>
    <xf numFmtId="0" fontId="53" fillId="0" borderId="0" xfId="0" applyFont="1" applyBorder="1" applyAlignment="1">
      <alignment horizontal="right" vertical="center"/>
    </xf>
    <xf numFmtId="14" fontId="53" fillId="0" borderId="15" xfId="0" applyNumberFormat="1" applyFont="1" applyBorder="1" applyAlignment="1">
      <alignment horizontal="right" vertical="center"/>
    </xf>
    <xf numFmtId="0" fontId="53" fillId="0" borderId="16" xfId="0" applyFont="1" applyBorder="1" applyAlignment="1">
      <alignment vertical="center"/>
    </xf>
    <xf numFmtId="0" fontId="64" fillId="0" borderId="16" xfId="0" applyFont="1" applyFill="1" applyBorder="1" applyAlignment="1">
      <alignment horizontal="center" vertical="center"/>
    </xf>
    <xf numFmtId="4" fontId="53" fillId="0" borderId="16" xfId="0" applyNumberFormat="1" applyFont="1" applyBorder="1" applyAlignment="1">
      <alignment vertical="center"/>
    </xf>
    <xf numFmtId="4" fontId="53" fillId="0" borderId="16" xfId="0" applyNumberFormat="1" applyFont="1" applyBorder="1" applyAlignment="1">
      <alignment horizontal="right" vertical="center"/>
    </xf>
    <xf numFmtId="0" fontId="64" fillId="0" borderId="12" xfId="0" applyFont="1" applyFill="1" applyBorder="1" applyAlignment="1">
      <alignment horizontal="center" vertical="center"/>
    </xf>
    <xf numFmtId="49" fontId="65" fillId="0" borderId="14" xfId="0" applyNumberFormat="1" applyFont="1" applyBorder="1" applyAlignment="1">
      <alignment horizontal="center" vertical="center"/>
    </xf>
    <xf numFmtId="49" fontId="65" fillId="0" borderId="4" xfId="0" applyNumberFormat="1" applyFont="1" applyBorder="1" applyAlignment="1">
      <alignment horizontal="center" vertical="center"/>
    </xf>
    <xf numFmtId="4" fontId="51" fillId="0" borderId="12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" fontId="11" fillId="0" borderId="0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40" fontId="11" fillId="0" borderId="0" xfId="2" applyNumberFormat="1" applyFont="1" applyBorder="1"/>
    <xf numFmtId="40" fontId="7" fillId="0" borderId="0" xfId="2" applyNumberFormat="1" applyFont="1" applyBorder="1"/>
    <xf numFmtId="0" fontId="7" fillId="0" borderId="0" xfId="0" applyFont="1" applyAlignment="1">
      <alignment horizontal="center"/>
    </xf>
    <xf numFmtId="49" fontId="11" fillId="0" borderId="13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Alignment="1">
      <alignment horizontal="right"/>
    </xf>
    <xf numFmtId="0" fontId="50" fillId="0" borderId="0" xfId="0" applyFont="1" applyFill="1" applyAlignment="1">
      <alignment horizontal="center"/>
    </xf>
    <xf numFmtId="49" fontId="11" fillId="0" borderId="0" xfId="0" applyNumberFormat="1" applyFont="1" applyFill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4" fontId="6" fillId="6" borderId="3" xfId="0" applyNumberFormat="1" applyFont="1" applyFill="1" applyBorder="1" applyAlignment="1">
      <alignment horizontal="right"/>
    </xf>
    <xf numFmtId="4" fontId="6" fillId="6" borderId="4" xfId="0" applyNumberFormat="1" applyFont="1" applyFill="1" applyBorder="1" applyAlignment="1">
      <alignment horizontal="right"/>
    </xf>
    <xf numFmtId="164" fontId="5" fillId="6" borderId="5" xfId="0" applyNumberFormat="1" applyFont="1" applyFill="1" applyBorder="1" applyAlignment="1">
      <alignment horizontal="center"/>
    </xf>
    <xf numFmtId="0" fontId="5" fillId="6" borderId="0" xfId="0" applyFont="1" applyFill="1" applyBorder="1" applyAlignment="1">
      <alignment horizontal="right"/>
    </xf>
    <xf numFmtId="4" fontId="6" fillId="6" borderId="0" xfId="0" applyNumberFormat="1" applyFont="1" applyFill="1" applyBorder="1" applyAlignment="1">
      <alignment horizontal="right"/>
    </xf>
    <xf numFmtId="4" fontId="6" fillId="6" borderId="6" xfId="0" applyNumberFormat="1" applyFont="1" applyFill="1" applyBorder="1" applyAlignment="1">
      <alignment horizontal="right"/>
    </xf>
    <xf numFmtId="164" fontId="5" fillId="6" borderId="7" xfId="0" applyNumberFormat="1" applyFont="1" applyFill="1" applyBorder="1" applyAlignment="1">
      <alignment horizontal="center"/>
    </xf>
    <xf numFmtId="0" fontId="5" fillId="6" borderId="8" xfId="0" applyFont="1" applyFill="1" applyBorder="1" applyAlignment="1">
      <alignment horizontal="left"/>
    </xf>
    <xf numFmtId="0" fontId="14" fillId="6" borderId="8" xfId="0" applyFont="1" applyFill="1" applyBorder="1" applyAlignment="1">
      <alignment horizontal="center"/>
    </xf>
    <xf numFmtId="4" fontId="12" fillId="6" borderId="8" xfId="0" applyNumberFormat="1" applyFont="1" applyFill="1" applyBorder="1" applyAlignment="1">
      <alignment horizontal="right"/>
    </xf>
    <xf numFmtId="4" fontId="5" fillId="6" borderId="9" xfId="0" applyNumberFormat="1" applyFont="1" applyFill="1" applyBorder="1" applyAlignment="1">
      <alignment horizontal="right"/>
    </xf>
    <xf numFmtId="164" fontId="16" fillId="6" borderId="2" xfId="0" applyNumberFormat="1" applyFont="1" applyFill="1" applyBorder="1" applyAlignment="1">
      <alignment horizontal="center"/>
    </xf>
    <xf numFmtId="0" fontId="16" fillId="6" borderId="3" xfId="0" applyFont="1" applyFill="1" applyBorder="1"/>
    <xf numFmtId="0" fontId="16" fillId="6" borderId="3" xfId="0" applyFont="1" applyFill="1" applyBorder="1" applyAlignment="1">
      <alignment horizontal="center"/>
    </xf>
    <xf numFmtId="4" fontId="7" fillId="6" borderId="3" xfId="0" applyNumberFormat="1" applyFont="1" applyFill="1" applyBorder="1"/>
    <xf numFmtId="38" fontId="13" fillId="6" borderId="4" xfId="0" applyNumberFormat="1" applyFont="1" applyFill="1" applyBorder="1" applyAlignment="1">
      <alignment horizontal="center"/>
    </xf>
    <xf numFmtId="164" fontId="10" fillId="6" borderId="5" xfId="0" applyNumberFormat="1" applyFont="1" applyFill="1" applyBorder="1" applyAlignment="1">
      <alignment horizontal="center"/>
    </xf>
    <xf numFmtId="0" fontId="10" fillId="6" borderId="0" xfId="0" applyFont="1" applyFill="1" applyBorder="1"/>
    <xf numFmtId="0" fontId="10" fillId="6" borderId="0" xfId="0" applyFont="1" applyFill="1" applyBorder="1" applyAlignment="1">
      <alignment horizontal="left"/>
    </xf>
    <xf numFmtId="4" fontId="4" fillId="6" borderId="0" xfId="0" applyNumberFormat="1" applyFont="1" applyFill="1" applyBorder="1" applyAlignment="1">
      <alignment horizontal="right"/>
    </xf>
    <xf numFmtId="38" fontId="23" fillId="6" borderId="6" xfId="0" applyNumberFormat="1" applyFont="1" applyFill="1" applyBorder="1" applyAlignment="1">
      <alignment horizontal="center"/>
    </xf>
    <xf numFmtId="0" fontId="10" fillId="6" borderId="0" xfId="0" applyFont="1" applyFill="1" applyBorder="1" applyAlignment="1">
      <alignment horizontal="right"/>
    </xf>
    <xf numFmtId="164" fontId="10" fillId="6" borderId="7" xfId="0" applyNumberFormat="1" applyFont="1" applyFill="1" applyBorder="1" applyAlignment="1">
      <alignment horizontal="center"/>
    </xf>
    <xf numFmtId="0" fontId="10" fillId="6" borderId="8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center"/>
    </xf>
    <xf numFmtId="4" fontId="4" fillId="6" borderId="8" xfId="0" applyNumberFormat="1" applyFont="1" applyFill="1" applyBorder="1" applyAlignment="1">
      <alignment horizontal="right"/>
    </xf>
    <xf numFmtId="38" fontId="23" fillId="6" borderId="9" xfId="0" applyNumberFormat="1" applyFont="1" applyFill="1" applyBorder="1" applyAlignment="1">
      <alignment horizontal="center"/>
    </xf>
    <xf numFmtId="40" fontId="11" fillId="0" borderId="0" xfId="2" applyNumberFormat="1" applyFont="1" applyFill="1" applyBorder="1"/>
    <xf numFmtId="49" fontId="11" fillId="6" borderId="14" xfId="0" applyNumberFormat="1" applyFont="1" applyFill="1" applyBorder="1" applyAlignment="1">
      <alignment horizontal="center" vertical="center"/>
    </xf>
    <xf numFmtId="0" fontId="66" fillId="3" borderId="21" xfId="0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vertical="center"/>
    </xf>
    <xf numFmtId="4" fontId="11" fillId="0" borderId="12" xfId="0" applyNumberFormat="1" applyFont="1" applyFill="1" applyBorder="1" applyAlignment="1">
      <alignment horizontal="right" vertical="center"/>
    </xf>
    <xf numFmtId="4" fontId="11" fillId="0" borderId="16" xfId="0" applyNumberFormat="1" applyFont="1" applyFill="1" applyBorder="1" applyAlignment="1">
      <alignment horizontal="right" vertical="center"/>
    </xf>
    <xf numFmtId="14" fontId="11" fillId="0" borderId="11" xfId="0" applyNumberFormat="1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vertical="center"/>
    </xf>
    <xf numFmtId="4" fontId="11" fillId="0" borderId="12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168" fontId="10" fillId="0" borderId="11" xfId="0" applyNumberFormat="1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/>
    </xf>
    <xf numFmtId="4" fontId="10" fillId="0" borderId="12" xfId="0" applyNumberFormat="1" applyFont="1" applyFill="1" applyBorder="1" applyAlignment="1">
      <alignment horizontal="center" vertical="center"/>
    </xf>
    <xf numFmtId="168" fontId="10" fillId="0" borderId="10" xfId="0" applyNumberFormat="1" applyFont="1" applyFill="1" applyBorder="1" applyAlignment="1">
      <alignment horizontal="right" vertical="center"/>
    </xf>
    <xf numFmtId="168" fontId="10" fillId="0" borderId="2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center" vertical="center"/>
    </xf>
    <xf numFmtId="168" fontId="10" fillId="0" borderId="5" xfId="0" applyNumberFormat="1" applyFont="1" applyFill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67" fontId="11" fillId="0" borderId="14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4" fontId="10" fillId="0" borderId="0" xfId="0" applyNumberFormat="1" applyFont="1" applyBorder="1"/>
    <xf numFmtId="7" fontId="11" fillId="0" borderId="14" xfId="0" applyNumberFormat="1" applyFont="1" applyBorder="1" applyAlignment="1">
      <alignment horizontal="center" vertical="center"/>
    </xf>
    <xf numFmtId="0" fontId="10" fillId="0" borderId="16" xfId="0" applyFont="1" applyBorder="1"/>
    <xf numFmtId="4" fontId="10" fillId="0" borderId="16" xfId="0" applyNumberFormat="1" applyFont="1" applyBorder="1"/>
    <xf numFmtId="0" fontId="7" fillId="3" borderId="0" xfId="0" applyFont="1" applyFill="1" applyBorder="1" applyAlignment="1">
      <alignment horizontal="center" vertical="center"/>
    </xf>
    <xf numFmtId="14" fontId="59" fillId="0" borderId="11" xfId="0" applyNumberFormat="1" applyFont="1" applyBorder="1" applyAlignment="1">
      <alignment horizontal="right" vertical="center"/>
    </xf>
    <xf numFmtId="0" fontId="55" fillId="0" borderId="12" xfId="0" applyFont="1" applyBorder="1" applyAlignment="1">
      <alignment horizontal="center" vertical="center"/>
    </xf>
    <xf numFmtId="4" fontId="59" fillId="0" borderId="12" xfId="0" applyNumberFormat="1" applyFont="1" applyBorder="1" applyAlignment="1">
      <alignment vertical="center"/>
    </xf>
    <xf numFmtId="0" fontId="55" fillId="0" borderId="0" xfId="0" applyFont="1" applyFill="1" applyBorder="1" applyAlignment="1">
      <alignment horizontal="right" vertical="center"/>
    </xf>
    <xf numFmtId="49" fontId="11" fillId="0" borderId="14" xfId="0" applyNumberFormat="1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64" fillId="0" borderId="12" xfId="0" applyFont="1" applyBorder="1" applyAlignment="1">
      <alignment horizontal="center" vertical="center"/>
    </xf>
    <xf numFmtId="14" fontId="64" fillId="0" borderId="10" xfId="0" applyNumberFormat="1" applyFont="1" applyBorder="1" applyAlignment="1">
      <alignment horizontal="right" vertical="center"/>
    </xf>
    <xf numFmtId="0" fontId="64" fillId="0" borderId="0" xfId="0" applyFont="1" applyFill="1" applyBorder="1" applyAlignment="1">
      <alignment horizontal="left" vertical="center"/>
    </xf>
    <xf numFmtId="4" fontId="64" fillId="0" borderId="0" xfId="0" applyNumberFormat="1" applyFont="1" applyFill="1" applyBorder="1" applyAlignment="1">
      <alignment vertical="center"/>
    </xf>
    <xf numFmtId="4" fontId="64" fillId="0" borderId="0" xfId="0" applyNumberFormat="1" applyFont="1" applyBorder="1" applyAlignment="1">
      <alignment horizontal="right" vertical="center"/>
    </xf>
    <xf numFmtId="0" fontId="64" fillId="0" borderId="0" xfId="0" applyFont="1" applyBorder="1" applyAlignment="1">
      <alignment horizontal="center" vertical="center"/>
    </xf>
    <xf numFmtId="49" fontId="64" fillId="0" borderId="14" xfId="0" applyNumberFormat="1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right" vertical="center"/>
    </xf>
    <xf numFmtId="0" fontId="64" fillId="0" borderId="0" xfId="0" applyFont="1" applyFill="1" applyBorder="1" applyAlignment="1">
      <alignment horizontal="center" vertical="center"/>
    </xf>
    <xf numFmtId="4" fontId="11" fillId="0" borderId="28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4" fontId="11" fillId="0" borderId="28" xfId="0" applyNumberFormat="1" applyFont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0" fillId="0" borderId="0" xfId="0" applyFont="1" applyFill="1" applyBorder="1"/>
    <xf numFmtId="4" fontId="10" fillId="0" borderId="0" xfId="0" applyNumberFormat="1" applyFont="1" applyFill="1" applyBorder="1"/>
    <xf numFmtId="8" fontId="11" fillId="0" borderId="0" xfId="0" applyNumberFormat="1" applyFont="1" applyFill="1" applyBorder="1"/>
    <xf numFmtId="0" fontId="0" fillId="0" borderId="0" xfId="0" applyFill="1" applyBorder="1"/>
    <xf numFmtId="0" fontId="10" fillId="0" borderId="12" xfId="0" applyFont="1" applyFill="1" applyBorder="1"/>
    <xf numFmtId="4" fontId="10" fillId="0" borderId="12" xfId="0" applyNumberFormat="1" applyFont="1" applyFill="1" applyBorder="1"/>
    <xf numFmtId="0" fontId="50" fillId="0" borderId="12" xfId="0" applyFont="1" applyFill="1" applyBorder="1" applyAlignment="1">
      <alignment horizontal="center" vertical="center"/>
    </xf>
    <xf numFmtId="0" fontId="10" fillId="0" borderId="16" xfId="0" applyFont="1" applyFill="1" applyBorder="1"/>
    <xf numFmtId="4" fontId="10" fillId="0" borderId="16" xfId="0" applyNumberFormat="1" applyFont="1" applyFill="1" applyBorder="1"/>
    <xf numFmtId="0" fontId="50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55" fillId="0" borderId="16" xfId="0" applyFont="1" applyFill="1" applyBorder="1" applyAlignment="1">
      <alignment horizontal="left" vertical="center"/>
    </xf>
    <xf numFmtId="4" fontId="55" fillId="0" borderId="16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center" vertical="center"/>
    </xf>
    <xf numFmtId="49" fontId="11" fillId="6" borderId="6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Border="1"/>
    <xf numFmtId="0" fontId="11" fillId="0" borderId="12" xfId="0" applyFont="1" applyFill="1" applyBorder="1" applyAlignment="1">
      <alignment horizontal="left" vertical="center"/>
    </xf>
    <xf numFmtId="14" fontId="7" fillId="0" borderId="15" xfId="0" applyNumberFormat="1" applyFont="1" applyBorder="1" applyAlignment="1">
      <alignment horizontal="right" vertical="center"/>
    </xf>
    <xf numFmtId="0" fontId="7" fillId="0" borderId="16" xfId="0" applyFont="1" applyFill="1" applyBorder="1" applyAlignment="1">
      <alignment horizontal="left" vertical="center"/>
    </xf>
    <xf numFmtId="4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right" vertical="center"/>
    </xf>
    <xf numFmtId="0" fontId="50" fillId="0" borderId="12" xfId="0" applyFont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right" vertical="center"/>
    </xf>
    <xf numFmtId="0" fontId="53" fillId="0" borderId="0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right" vertical="center"/>
    </xf>
    <xf numFmtId="4" fontId="53" fillId="0" borderId="0" xfId="0" applyNumberFormat="1" applyFont="1" applyFill="1" applyBorder="1" applyAlignment="1">
      <alignment vertical="center"/>
    </xf>
    <xf numFmtId="0" fontId="69" fillId="0" borderId="0" xfId="0" applyFont="1" applyBorder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/>
    </xf>
    <xf numFmtId="0" fontId="54" fillId="0" borderId="16" xfId="0" applyFont="1" applyBorder="1" applyAlignment="1">
      <alignment horizontal="center" vertical="center"/>
    </xf>
    <xf numFmtId="49" fontId="53" fillId="0" borderId="17" xfId="0" applyNumberFormat="1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right" vertical="center"/>
    </xf>
    <xf numFmtId="14" fontId="11" fillId="6" borderId="5" xfId="0" applyNumberFormat="1" applyFont="1" applyFill="1" applyBorder="1" applyAlignment="1">
      <alignment horizontal="right" vertical="center"/>
    </xf>
    <xf numFmtId="0" fontId="11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4" fontId="11" fillId="6" borderId="0" xfId="0" applyNumberFormat="1" applyFont="1" applyFill="1" applyBorder="1" applyAlignment="1">
      <alignment vertical="center"/>
    </xf>
    <xf numFmtId="4" fontId="11" fillId="6" borderId="0" xfId="0" applyNumberFormat="1" applyFont="1" applyFill="1" applyBorder="1" applyAlignment="1">
      <alignment horizontal="right" vertical="center"/>
    </xf>
    <xf numFmtId="0" fontId="50" fillId="6" borderId="0" xfId="0" applyFont="1" applyFill="1" applyBorder="1" applyAlignment="1">
      <alignment horizontal="center" vertical="center"/>
    </xf>
    <xf numFmtId="0" fontId="11" fillId="6" borderId="0" xfId="0" applyFont="1" applyFill="1" applyBorder="1"/>
    <xf numFmtId="0" fontId="11" fillId="6" borderId="0" xfId="0" applyFont="1" applyFill="1" applyBorder="1" applyAlignment="1">
      <alignment horizontal="left"/>
    </xf>
    <xf numFmtId="4" fontId="11" fillId="6" borderId="0" xfId="0" applyNumberFormat="1" applyFont="1" applyFill="1" applyBorder="1"/>
    <xf numFmtId="0" fontId="11" fillId="6" borderId="0" xfId="0" applyFont="1" applyFill="1" applyBorder="1" applyAlignment="1">
      <alignment horizontal="center" vertical="center"/>
    </xf>
    <xf numFmtId="14" fontId="51" fillId="3" borderId="11" xfId="0" applyNumberFormat="1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" fontId="51" fillId="3" borderId="12" xfId="0" applyNumberFormat="1" applyFont="1" applyFill="1" applyBorder="1" applyAlignment="1">
      <alignment vertical="center"/>
    </xf>
    <xf numFmtId="4" fontId="11" fillId="3" borderId="12" xfId="0" applyNumberFormat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14" fontId="11" fillId="3" borderId="10" xfId="0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center"/>
    </xf>
    <xf numFmtId="0" fontId="5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right" vertical="center"/>
    </xf>
    <xf numFmtId="14" fontId="11" fillId="3" borderId="15" xfId="0" applyNumberFormat="1" applyFont="1" applyFill="1" applyBorder="1" applyAlignment="1">
      <alignment horizontal="right" vertical="center"/>
    </xf>
    <xf numFmtId="0" fontId="11" fillId="3" borderId="16" xfId="0" applyFont="1" applyFill="1" applyBorder="1" applyAlignment="1">
      <alignment horizontal="left" vertical="center"/>
    </xf>
    <xf numFmtId="4" fontId="11" fillId="3" borderId="16" xfId="0" applyNumberFormat="1" applyFont="1" applyFill="1" applyBorder="1" applyAlignment="1">
      <alignment vertical="center"/>
    </xf>
    <xf numFmtId="4" fontId="11" fillId="3" borderId="16" xfId="0" applyNumberFormat="1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center" vertical="center"/>
    </xf>
    <xf numFmtId="49" fontId="11" fillId="3" borderId="17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" fontId="7" fillId="3" borderId="16" xfId="0" applyNumberFormat="1" applyFont="1" applyFill="1" applyBorder="1" applyAlignment="1">
      <alignment horizontal="center" vertical="center"/>
    </xf>
    <xf numFmtId="4" fontId="7" fillId="3" borderId="22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ECEF3"/>
      <color rgb="FFB7F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8015-770D-4AEA-957B-447E8865B443}">
  <dimension ref="A1:L1245"/>
  <sheetViews>
    <sheetView tabSelected="1" topLeftCell="A1209" zoomScale="106" zoomScaleNormal="106" zoomScaleSheetLayoutView="125" workbookViewId="0">
      <selection activeCell="A1213" sqref="A1213:G1216"/>
    </sheetView>
  </sheetViews>
  <sheetFormatPr defaultColWidth="8.81640625" defaultRowHeight="15.5"/>
  <cols>
    <col min="1" max="1" width="12.08984375" style="267" bestFit="1" customWidth="1"/>
    <col min="2" max="2" width="27.81640625" style="268" bestFit="1" customWidth="1"/>
    <col min="3" max="3" width="73.36328125" style="268" bestFit="1" customWidth="1"/>
    <col min="4" max="4" width="15.453125" style="270" bestFit="1" customWidth="1"/>
    <col min="5" max="5" width="15.453125" style="271" bestFit="1" customWidth="1"/>
    <col min="6" max="6" width="4.81640625" style="264" customWidth="1"/>
    <col min="7" max="7" width="23.90625" style="263" bestFit="1" customWidth="1"/>
    <col min="8" max="8" width="33.90625" style="461" customWidth="1"/>
    <col min="9" max="9" width="20.453125" style="433" customWidth="1"/>
    <col min="10" max="10" width="26.1796875" style="265" customWidth="1"/>
    <col min="11" max="11" width="7.1796875" style="265" customWidth="1"/>
    <col min="12" max="12" width="8.81640625" style="266"/>
    <col min="13" max="13" width="25.1796875" style="265" bestFit="1" customWidth="1"/>
    <col min="14" max="16384" width="8.81640625" style="265"/>
  </cols>
  <sheetData>
    <row r="1" spans="1:9" ht="20">
      <c r="A1" s="621" t="s">
        <v>661</v>
      </c>
      <c r="B1" s="621"/>
      <c r="C1" s="621"/>
      <c r="D1" s="621"/>
      <c r="E1" s="621"/>
    </row>
    <row r="2" spans="1:9" ht="20">
      <c r="A2" s="622" t="s">
        <v>1159</v>
      </c>
      <c r="B2" s="622"/>
      <c r="C2" s="622"/>
      <c r="D2" s="622"/>
      <c r="E2" s="622"/>
    </row>
    <row r="3" spans="1:9" ht="8" customHeight="1">
      <c r="C3" s="269"/>
      <c r="D3" s="270" t="s">
        <v>14</v>
      </c>
    </row>
    <row r="4" spans="1:9" ht="14.5" customHeight="1">
      <c r="C4" s="269"/>
    </row>
    <row r="5" spans="1:9" s="278" customFormat="1" ht="15" customHeight="1">
      <c r="A5" s="347" t="s">
        <v>15</v>
      </c>
      <c r="B5" s="273" t="s">
        <v>16</v>
      </c>
      <c r="C5" s="273" t="s">
        <v>17</v>
      </c>
      <c r="D5" s="274" t="s">
        <v>18</v>
      </c>
      <c r="E5" s="275" t="s">
        <v>19</v>
      </c>
      <c r="F5" s="276" t="s">
        <v>85</v>
      </c>
      <c r="G5" s="277" t="s">
        <v>1158</v>
      </c>
      <c r="H5" s="462"/>
      <c r="I5" s="434"/>
    </row>
    <row r="6" spans="1:9" ht="13.25" customHeight="1">
      <c r="A6" s="348"/>
      <c r="B6" s="269"/>
      <c r="C6" s="279"/>
      <c r="D6" s="280"/>
      <c r="E6" s="281"/>
      <c r="F6" s="276"/>
      <c r="G6" s="282"/>
    </row>
    <row r="7" spans="1:9" ht="18">
      <c r="A7" s="377"/>
      <c r="B7" s="378"/>
      <c r="C7" s="354" t="s">
        <v>1163</v>
      </c>
      <c r="D7" s="379"/>
      <c r="E7" s="451"/>
      <c r="F7" s="349"/>
      <c r="G7" s="350"/>
    </row>
    <row r="8" spans="1:9" ht="18">
      <c r="A8" s="380"/>
      <c r="B8" s="381"/>
      <c r="C8" s="519" t="s">
        <v>1164</v>
      </c>
      <c r="D8" s="292"/>
      <c r="E8" s="384"/>
      <c r="F8" s="283"/>
      <c r="G8" s="566" t="s">
        <v>1228</v>
      </c>
    </row>
    <row r="9" spans="1:9" ht="15.5" customHeight="1">
      <c r="A9" s="287">
        <v>44013</v>
      </c>
      <c r="B9" s="381" t="s">
        <v>1157</v>
      </c>
      <c r="C9" s="291" t="s">
        <v>1177</v>
      </c>
      <c r="D9" s="292">
        <v>300000</v>
      </c>
      <c r="E9" s="384"/>
      <c r="F9" s="284" t="s">
        <v>904</v>
      </c>
      <c r="G9" s="330"/>
    </row>
    <row r="10" spans="1:9" ht="15" customHeight="1">
      <c r="A10" s="287"/>
      <c r="B10" s="381" t="s">
        <v>1161</v>
      </c>
      <c r="C10" s="291" t="s">
        <v>1162</v>
      </c>
      <c r="D10" s="292">
        <v>57000</v>
      </c>
      <c r="E10" s="384"/>
      <c r="F10" s="284" t="s">
        <v>904</v>
      </c>
      <c r="G10" s="330"/>
    </row>
    <row r="11" spans="1:9" ht="15" customHeight="1">
      <c r="A11" s="287"/>
      <c r="B11" s="381" t="s">
        <v>1165</v>
      </c>
      <c r="C11" s="291" t="s">
        <v>1166</v>
      </c>
      <c r="D11" s="292">
        <v>131000</v>
      </c>
      <c r="E11" s="384"/>
      <c r="F11" s="284" t="s">
        <v>904</v>
      </c>
      <c r="G11" s="330"/>
    </row>
    <row r="12" spans="1:9" ht="15" customHeight="1">
      <c r="A12" s="287"/>
      <c r="B12" s="381" t="s">
        <v>1167</v>
      </c>
      <c r="C12" s="291" t="s">
        <v>1168</v>
      </c>
      <c r="D12" s="292">
        <v>55000</v>
      </c>
      <c r="E12" s="384"/>
      <c r="F12" s="284" t="s">
        <v>904</v>
      </c>
      <c r="G12" s="330"/>
    </row>
    <row r="13" spans="1:9" ht="15" customHeight="1">
      <c r="A13" s="287"/>
      <c r="B13" s="381" t="s">
        <v>1169</v>
      </c>
      <c r="C13" s="291" t="s">
        <v>1170</v>
      </c>
      <c r="D13" s="292">
        <v>25500</v>
      </c>
      <c r="E13" s="384"/>
      <c r="F13" s="284" t="s">
        <v>904</v>
      </c>
      <c r="G13" s="330"/>
    </row>
    <row r="14" spans="1:9" ht="15" customHeight="1">
      <c r="A14" s="382"/>
      <c r="B14" s="383"/>
      <c r="C14" s="333" t="s">
        <v>1219</v>
      </c>
      <c r="D14" s="383"/>
      <c r="E14" s="383"/>
      <c r="F14" s="351"/>
      <c r="G14" s="352"/>
    </row>
    <row r="15" spans="1:9" ht="15" customHeight="1" thickBot="1">
      <c r="A15" s="287"/>
      <c r="B15" s="288"/>
      <c r="C15" s="288"/>
      <c r="D15" s="288"/>
      <c r="E15" s="288"/>
      <c r="F15" s="285"/>
      <c r="G15" s="286"/>
    </row>
    <row r="16" spans="1:9" ht="15" customHeight="1">
      <c r="A16" s="296"/>
      <c r="B16" s="297"/>
      <c r="C16" s="298" t="s">
        <v>1179</v>
      </c>
      <c r="D16" s="299"/>
      <c r="E16" s="300"/>
      <c r="F16" s="295"/>
      <c r="G16" s="301"/>
    </row>
    <row r="17" spans="1:7" ht="15" customHeight="1">
      <c r="A17" s="302">
        <v>44316</v>
      </c>
      <c r="B17" s="268" t="s">
        <v>1180</v>
      </c>
      <c r="C17" s="268" t="s">
        <v>663</v>
      </c>
      <c r="D17" s="270">
        <v>6631.8</v>
      </c>
      <c r="F17" s="284" t="s">
        <v>904</v>
      </c>
      <c r="G17" s="294" t="s">
        <v>700</v>
      </c>
    </row>
    <row r="18" spans="1:7" ht="15" customHeight="1">
      <c r="A18" s="302"/>
      <c r="B18" s="290" t="s">
        <v>862</v>
      </c>
      <c r="C18" s="290" t="s">
        <v>1181</v>
      </c>
      <c r="D18" s="270" t="s">
        <v>14</v>
      </c>
      <c r="E18" s="271">
        <v>6631.8</v>
      </c>
      <c r="F18" s="284" t="s">
        <v>904</v>
      </c>
      <c r="G18" s="294" t="s">
        <v>1183</v>
      </c>
    </row>
    <row r="19" spans="1:7" ht="16.5">
      <c r="A19" s="302"/>
      <c r="B19" s="268" t="s">
        <v>1180</v>
      </c>
      <c r="C19" s="268" t="s">
        <v>663</v>
      </c>
      <c r="D19" s="270">
        <v>3025</v>
      </c>
      <c r="F19" s="284" t="s">
        <v>904</v>
      </c>
      <c r="G19" s="294" t="s">
        <v>14</v>
      </c>
    </row>
    <row r="20" spans="1:7" ht="16.5">
      <c r="A20" s="302"/>
      <c r="B20" s="290" t="s">
        <v>862</v>
      </c>
      <c r="C20" s="290" t="s">
        <v>1181</v>
      </c>
      <c r="D20" s="270" t="s">
        <v>14</v>
      </c>
      <c r="E20" s="271">
        <f>+D19</f>
        <v>3025</v>
      </c>
      <c r="F20" s="284" t="s">
        <v>904</v>
      </c>
      <c r="G20" s="294"/>
    </row>
    <row r="21" spans="1:7" ht="16.5">
      <c r="A21" s="302"/>
      <c r="B21" s="268" t="s">
        <v>1180</v>
      </c>
      <c r="C21" s="268" t="s">
        <v>663</v>
      </c>
      <c r="D21" s="270">
        <v>6289.76</v>
      </c>
      <c r="F21" s="284" t="s">
        <v>904</v>
      </c>
      <c r="G21" s="294"/>
    </row>
    <row r="22" spans="1:7" ht="16.5">
      <c r="A22" s="302"/>
      <c r="B22" s="290" t="s">
        <v>862</v>
      </c>
      <c r="C22" s="290" t="s">
        <v>1181</v>
      </c>
      <c r="D22" s="270" t="s">
        <v>14</v>
      </c>
      <c r="E22" s="271">
        <f>+D21</f>
        <v>6289.76</v>
      </c>
      <c r="F22" s="284" t="s">
        <v>904</v>
      </c>
      <c r="G22" s="294"/>
    </row>
    <row r="23" spans="1:7" ht="16.5">
      <c r="A23" s="302"/>
      <c r="B23" s="268" t="s">
        <v>1180</v>
      </c>
      <c r="C23" s="268" t="s">
        <v>663</v>
      </c>
      <c r="D23" s="270">
        <v>2397.38</v>
      </c>
      <c r="F23" s="284" t="s">
        <v>904</v>
      </c>
      <c r="G23" s="294"/>
    </row>
    <row r="24" spans="1:7" ht="16.5">
      <c r="A24" s="302"/>
      <c r="B24" s="290" t="s">
        <v>862</v>
      </c>
      <c r="C24" s="290" t="s">
        <v>1181</v>
      </c>
      <c r="D24" s="270" t="s">
        <v>14</v>
      </c>
      <c r="E24" s="271">
        <f>+D23</f>
        <v>2397.38</v>
      </c>
      <c r="F24" s="284" t="s">
        <v>904</v>
      </c>
      <c r="G24" s="294"/>
    </row>
    <row r="25" spans="1:7" ht="16.5">
      <c r="A25" s="302"/>
      <c r="B25" s="268" t="s">
        <v>1180</v>
      </c>
      <c r="C25" s="268" t="s">
        <v>663</v>
      </c>
      <c r="D25" s="270">
        <v>3035.5</v>
      </c>
      <c r="F25" s="284" t="s">
        <v>904</v>
      </c>
      <c r="G25" s="294"/>
    </row>
    <row r="26" spans="1:7" ht="16.5">
      <c r="A26" s="302"/>
      <c r="B26" s="290" t="s">
        <v>862</v>
      </c>
      <c r="C26" s="290" t="s">
        <v>1181</v>
      </c>
      <c r="D26" s="270" t="s">
        <v>14</v>
      </c>
      <c r="E26" s="271">
        <f>+D25</f>
        <v>3035.5</v>
      </c>
      <c r="F26" s="284" t="s">
        <v>904</v>
      </c>
      <c r="G26" s="294"/>
    </row>
    <row r="27" spans="1:7" ht="16.5">
      <c r="A27" s="302"/>
      <c r="B27" s="268" t="s">
        <v>1180</v>
      </c>
      <c r="C27" s="268" t="s">
        <v>663</v>
      </c>
      <c r="D27" s="270">
        <v>1667.84</v>
      </c>
      <c r="F27" s="284" t="s">
        <v>904</v>
      </c>
      <c r="G27" s="294"/>
    </row>
    <row r="28" spans="1:7" ht="16.5">
      <c r="A28" s="302"/>
      <c r="B28" s="290" t="s">
        <v>862</v>
      </c>
      <c r="C28" s="290" t="s">
        <v>1181</v>
      </c>
      <c r="D28" s="270" t="s">
        <v>14</v>
      </c>
      <c r="E28" s="271">
        <f>+D27</f>
        <v>1667.84</v>
      </c>
      <c r="F28" s="284" t="s">
        <v>904</v>
      </c>
      <c r="G28" s="294"/>
    </row>
    <row r="29" spans="1:7" ht="16.5">
      <c r="A29" s="302"/>
      <c r="B29" s="268" t="s">
        <v>1180</v>
      </c>
      <c r="C29" s="268" t="s">
        <v>663</v>
      </c>
      <c r="D29" s="270">
        <v>371.2</v>
      </c>
      <c r="F29" s="284" t="s">
        <v>904</v>
      </c>
      <c r="G29" s="294"/>
    </row>
    <row r="30" spans="1:7" ht="16.5">
      <c r="A30" s="302"/>
      <c r="B30" s="290" t="s">
        <v>862</v>
      </c>
      <c r="C30" s="290" t="s">
        <v>1181</v>
      </c>
      <c r="D30" s="270" t="s">
        <v>14</v>
      </c>
      <c r="E30" s="271">
        <f>+D29</f>
        <v>371.2</v>
      </c>
      <c r="F30" s="284" t="s">
        <v>904</v>
      </c>
      <c r="G30" s="294"/>
    </row>
    <row r="31" spans="1:7" ht="18.5" thickBot="1">
      <c r="A31" s="303"/>
      <c r="B31" s="304"/>
      <c r="C31" s="305" t="s">
        <v>1182</v>
      </c>
      <c r="D31" s="306"/>
      <c r="E31" s="307"/>
      <c r="F31" s="308"/>
      <c r="G31" s="309"/>
    </row>
    <row r="32" spans="1:7" ht="16" thickBot="1">
      <c r="A32" s="272"/>
    </row>
    <row r="33" spans="1:7" ht="18">
      <c r="A33" s="296"/>
      <c r="B33" s="297"/>
      <c r="C33" s="298" t="s">
        <v>1184</v>
      </c>
      <c r="D33" s="310"/>
      <c r="E33" s="300"/>
      <c r="F33" s="311"/>
      <c r="G33" s="301"/>
    </row>
    <row r="34" spans="1:7" ht="16.5">
      <c r="A34" s="302">
        <v>44316</v>
      </c>
      <c r="B34" s="288" t="s">
        <v>676</v>
      </c>
      <c r="C34" s="291" t="s">
        <v>677</v>
      </c>
      <c r="D34" s="292">
        <v>627</v>
      </c>
      <c r="F34" s="284" t="s">
        <v>904</v>
      </c>
      <c r="G34" s="294" t="s">
        <v>700</v>
      </c>
    </row>
    <row r="35" spans="1:7" ht="16.5">
      <c r="A35" s="302"/>
      <c r="B35" s="293" t="s">
        <v>1185</v>
      </c>
      <c r="C35" s="293" t="s">
        <v>1186</v>
      </c>
      <c r="D35" s="292"/>
      <c r="E35" s="271">
        <v>627</v>
      </c>
      <c r="F35" s="284" t="s">
        <v>904</v>
      </c>
      <c r="G35" s="294">
        <v>156</v>
      </c>
    </row>
    <row r="36" spans="1:7" ht="16.5">
      <c r="A36" s="302"/>
      <c r="B36" s="291" t="s">
        <v>676</v>
      </c>
      <c r="C36" s="268" t="s">
        <v>677</v>
      </c>
      <c r="D36" s="292">
        <v>2567</v>
      </c>
      <c r="F36" s="284" t="s">
        <v>904</v>
      </c>
      <c r="G36" s="294"/>
    </row>
    <row r="37" spans="1:7" ht="16.5">
      <c r="A37" s="302"/>
      <c r="B37" s="290" t="s">
        <v>1187</v>
      </c>
      <c r="C37" s="290" t="s">
        <v>681</v>
      </c>
      <c r="E37" s="271">
        <v>2567</v>
      </c>
      <c r="F37" s="284" t="s">
        <v>904</v>
      </c>
      <c r="G37" s="294"/>
    </row>
    <row r="38" spans="1:7" ht="18.5" thickBot="1">
      <c r="A38" s="303"/>
      <c r="B38" s="304"/>
      <c r="C38" s="312" t="s">
        <v>1182</v>
      </c>
      <c r="D38" s="306"/>
      <c r="E38" s="307"/>
      <c r="F38" s="308"/>
      <c r="G38" s="309"/>
    </row>
    <row r="39" spans="1:7" ht="16" thickBot="1">
      <c r="A39" s="272"/>
    </row>
    <row r="40" spans="1:7" ht="18">
      <c r="A40" s="296"/>
      <c r="B40" s="297"/>
      <c r="C40" s="298" t="s">
        <v>1188</v>
      </c>
      <c r="D40" s="310"/>
      <c r="E40" s="300"/>
      <c r="F40" s="313"/>
      <c r="G40" s="301"/>
    </row>
    <row r="41" spans="1:7" ht="16.5">
      <c r="A41" s="302">
        <v>44316</v>
      </c>
      <c r="B41" s="288" t="s">
        <v>1189</v>
      </c>
      <c r="C41" s="291" t="s">
        <v>685</v>
      </c>
      <c r="D41" s="292">
        <v>278.95999999999998</v>
      </c>
      <c r="F41" s="284" t="s">
        <v>904</v>
      </c>
      <c r="G41" s="294" t="s">
        <v>700</v>
      </c>
    </row>
    <row r="42" spans="1:7" ht="16.5">
      <c r="A42" s="302"/>
      <c r="B42" s="293" t="s">
        <v>1190</v>
      </c>
      <c r="C42" s="293" t="s">
        <v>1191</v>
      </c>
      <c r="D42" s="292"/>
      <c r="E42" s="271">
        <v>278.95999999999998</v>
      </c>
      <c r="F42" s="284" t="s">
        <v>904</v>
      </c>
      <c r="G42" s="294" t="s">
        <v>1192</v>
      </c>
    </row>
    <row r="43" spans="1:7" ht="16.5">
      <c r="A43" s="302"/>
      <c r="B43" s="288" t="s">
        <v>682</v>
      </c>
      <c r="C43" s="291" t="s">
        <v>1186</v>
      </c>
      <c r="D43" s="292">
        <v>315.64999999999998</v>
      </c>
      <c r="F43" s="284" t="s">
        <v>904</v>
      </c>
      <c r="G43" s="294"/>
    </row>
    <row r="44" spans="1:7" ht="16.5">
      <c r="A44" s="302"/>
      <c r="B44" s="293" t="s">
        <v>1190</v>
      </c>
      <c r="C44" s="293" t="s">
        <v>1191</v>
      </c>
      <c r="E44" s="271">
        <v>315.64999999999998</v>
      </c>
      <c r="F44" s="284" t="s">
        <v>904</v>
      </c>
      <c r="G44" s="294"/>
    </row>
    <row r="45" spans="1:7" ht="18.5" thickBot="1">
      <c r="A45" s="303"/>
      <c r="B45" s="304"/>
      <c r="C45" s="312" t="s">
        <v>1182</v>
      </c>
      <c r="D45" s="306"/>
      <c r="E45" s="307"/>
      <c r="F45" s="308"/>
      <c r="G45" s="309"/>
    </row>
    <row r="46" spans="1:7" ht="16" thickBot="1">
      <c r="A46" s="272"/>
      <c r="B46" s="288"/>
      <c r="C46" s="288"/>
      <c r="D46" s="292"/>
    </row>
    <row r="47" spans="1:7" ht="18">
      <c r="A47" s="296"/>
      <c r="B47" s="297"/>
      <c r="C47" s="298" t="s">
        <v>1197</v>
      </c>
      <c r="D47" s="310"/>
      <c r="E47" s="300"/>
      <c r="F47" s="313"/>
      <c r="G47" s="301"/>
    </row>
    <row r="48" spans="1:7" ht="16.5">
      <c r="A48" s="302">
        <v>44316</v>
      </c>
      <c r="B48" s="288" t="s">
        <v>1193</v>
      </c>
      <c r="C48" s="291" t="s">
        <v>1194</v>
      </c>
      <c r="D48" s="292">
        <v>84</v>
      </c>
      <c r="F48" s="284" t="s">
        <v>904</v>
      </c>
      <c r="G48" s="294" t="s">
        <v>700</v>
      </c>
    </row>
    <row r="49" spans="1:7" ht="16.5">
      <c r="A49" s="302"/>
      <c r="B49" s="293" t="s">
        <v>1195</v>
      </c>
      <c r="C49" s="293" t="s">
        <v>1196</v>
      </c>
      <c r="D49" s="292"/>
      <c r="E49" s="271">
        <v>84</v>
      </c>
      <c r="F49" s="284" t="s">
        <v>904</v>
      </c>
      <c r="G49" s="294" t="s">
        <v>1198</v>
      </c>
    </row>
    <row r="50" spans="1:7" ht="18.5" thickBot="1">
      <c r="A50" s="303"/>
      <c r="B50" s="314"/>
      <c r="C50" s="312" t="s">
        <v>1182</v>
      </c>
      <c r="D50" s="315"/>
      <c r="E50" s="307"/>
      <c r="F50" s="308"/>
      <c r="G50" s="309"/>
    </row>
    <row r="51" spans="1:7" ht="16" thickBot="1">
      <c r="A51" s="272"/>
    </row>
    <row r="52" spans="1:7" ht="18">
      <c r="A52" s="296"/>
      <c r="B52" s="297"/>
      <c r="C52" s="298" t="s">
        <v>1199</v>
      </c>
      <c r="D52" s="310"/>
      <c r="E52" s="300"/>
      <c r="F52" s="313"/>
      <c r="G52" s="301"/>
    </row>
    <row r="53" spans="1:7" ht="16.5">
      <c r="A53" s="302">
        <v>44013</v>
      </c>
      <c r="B53" s="288" t="s">
        <v>1200</v>
      </c>
      <c r="C53" s="291" t="s">
        <v>867</v>
      </c>
      <c r="D53" s="292">
        <v>11924091</v>
      </c>
      <c r="F53" s="284" t="s">
        <v>904</v>
      </c>
      <c r="G53" s="294" t="s">
        <v>1073</v>
      </c>
    </row>
    <row r="54" spans="1:7" ht="16.5">
      <c r="A54" s="302"/>
      <c r="B54" s="293" t="s">
        <v>1173</v>
      </c>
      <c r="C54" s="293" t="s">
        <v>9</v>
      </c>
      <c r="D54" s="292"/>
      <c r="E54" s="271">
        <v>11924091</v>
      </c>
      <c r="F54" s="284" t="s">
        <v>904</v>
      </c>
      <c r="G54" s="294" t="s">
        <v>1229</v>
      </c>
    </row>
    <row r="55" spans="1:7" ht="18.5" thickBot="1">
      <c r="A55" s="303"/>
      <c r="B55" s="314"/>
      <c r="C55" s="312" t="s">
        <v>1201</v>
      </c>
      <c r="D55" s="315"/>
      <c r="E55" s="307"/>
      <c r="F55" s="308"/>
      <c r="G55" s="309"/>
    </row>
    <row r="56" spans="1:7" ht="16" thickBot="1">
      <c r="A56" s="272"/>
    </row>
    <row r="57" spans="1:7" ht="18">
      <c r="A57" s="385"/>
      <c r="B57" s="386"/>
      <c r="C57" s="452" t="s">
        <v>1202</v>
      </c>
      <c r="D57" s="387"/>
      <c r="E57" s="300"/>
      <c r="F57" s="313"/>
      <c r="G57" s="301"/>
    </row>
    <row r="58" spans="1:7" ht="16.5">
      <c r="A58" s="391">
        <v>44013</v>
      </c>
      <c r="B58" s="288" t="s">
        <v>1203</v>
      </c>
      <c r="C58" s="291" t="s">
        <v>1204</v>
      </c>
      <c r="D58" s="292">
        <v>50000</v>
      </c>
      <c r="F58" s="284" t="s">
        <v>904</v>
      </c>
      <c r="G58" s="568" t="s">
        <v>1228</v>
      </c>
    </row>
    <row r="59" spans="1:7" ht="18.5" thickBot="1">
      <c r="A59" s="500"/>
      <c r="B59" s="501"/>
      <c r="C59" s="520" t="s">
        <v>1216</v>
      </c>
      <c r="D59" s="315"/>
      <c r="E59" s="307"/>
      <c r="F59" s="308"/>
      <c r="G59" s="309"/>
    </row>
    <row r="60" spans="1:7" ht="16" thickBot="1">
      <c r="A60" s="272"/>
    </row>
    <row r="61" spans="1:7" ht="18">
      <c r="A61" s="296"/>
      <c r="B61" s="297"/>
      <c r="C61" s="298" t="s">
        <v>1205</v>
      </c>
      <c r="D61" s="310"/>
      <c r="E61" s="300"/>
      <c r="F61" s="313"/>
      <c r="G61" s="301"/>
    </row>
    <row r="62" spans="1:7" ht="16.5">
      <c r="A62" s="302">
        <v>44013</v>
      </c>
      <c r="B62" s="293" t="s">
        <v>1173</v>
      </c>
      <c r="C62" s="291" t="s">
        <v>9</v>
      </c>
      <c r="D62" s="292">
        <v>50000</v>
      </c>
      <c r="F62" s="284" t="s">
        <v>904</v>
      </c>
      <c r="G62" s="294" t="s">
        <v>1230</v>
      </c>
    </row>
    <row r="63" spans="1:7" ht="16.5">
      <c r="A63" s="302"/>
      <c r="B63" s="293" t="s">
        <v>1200</v>
      </c>
      <c r="C63" s="293" t="s">
        <v>867</v>
      </c>
      <c r="D63" s="292"/>
      <c r="E63" s="271">
        <v>50000</v>
      </c>
      <c r="F63" s="284" t="s">
        <v>904</v>
      </c>
      <c r="G63" s="294" t="s">
        <v>1231</v>
      </c>
    </row>
    <row r="64" spans="1:7" ht="18.5" thickBot="1">
      <c r="A64" s="303"/>
      <c r="B64" s="314"/>
      <c r="C64" s="312" t="s">
        <v>1206</v>
      </c>
      <c r="D64" s="315"/>
      <c r="E64" s="307"/>
      <c r="F64" s="308"/>
      <c r="G64" s="309"/>
    </row>
    <row r="65" spans="1:7" ht="15" customHeight="1" thickBot="1">
      <c r="A65" s="272"/>
    </row>
    <row r="66" spans="1:7" ht="21" customHeight="1">
      <c r="A66" s="385"/>
      <c r="B66" s="386"/>
      <c r="C66" s="452" t="s">
        <v>1207</v>
      </c>
      <c r="D66" s="387"/>
      <c r="E66" s="300"/>
      <c r="F66" s="313"/>
      <c r="G66" s="301"/>
    </row>
    <row r="67" spans="1:7" ht="16.5">
      <c r="A67" s="391">
        <v>44013</v>
      </c>
      <c r="B67" s="288" t="s">
        <v>1209</v>
      </c>
      <c r="C67" s="291" t="s">
        <v>1210</v>
      </c>
      <c r="D67" s="292">
        <v>100000</v>
      </c>
      <c r="F67" s="284" t="s">
        <v>904</v>
      </c>
      <c r="G67" s="568" t="s">
        <v>1228</v>
      </c>
    </row>
    <row r="68" spans="1:7" ht="18.5" thickBot="1">
      <c r="A68" s="500"/>
      <c r="B68" s="501"/>
      <c r="C68" s="520" t="s">
        <v>1215</v>
      </c>
      <c r="D68" s="315"/>
      <c r="E68" s="307"/>
      <c r="F68" s="308"/>
      <c r="G68" s="309"/>
    </row>
    <row r="69" spans="1:7">
      <c r="A69" s="272"/>
    </row>
    <row r="70" spans="1:7" ht="18">
      <c r="A70" s="341"/>
      <c r="B70" s="342"/>
      <c r="C70" s="325" t="s">
        <v>1208</v>
      </c>
      <c r="D70" s="343"/>
      <c r="E70" s="327"/>
      <c r="F70" s="328"/>
      <c r="G70" s="329"/>
    </row>
    <row r="71" spans="1:7" ht="16.5">
      <c r="A71" s="272">
        <v>44013</v>
      </c>
      <c r="B71" s="293" t="s">
        <v>1173</v>
      </c>
      <c r="C71" s="291" t="s">
        <v>9</v>
      </c>
      <c r="D71" s="292">
        <v>100000</v>
      </c>
      <c r="F71" s="284" t="s">
        <v>904</v>
      </c>
      <c r="G71" s="330" t="s">
        <v>1230</v>
      </c>
    </row>
    <row r="72" spans="1:7" ht="16.5">
      <c r="A72" s="272"/>
      <c r="B72" s="293" t="s">
        <v>1200</v>
      </c>
      <c r="C72" s="293" t="s">
        <v>867</v>
      </c>
      <c r="D72" s="292"/>
      <c r="E72" s="271">
        <v>100000</v>
      </c>
      <c r="F72" s="284" t="s">
        <v>904</v>
      </c>
      <c r="G72" s="330" t="s">
        <v>1232</v>
      </c>
    </row>
    <row r="73" spans="1:7" ht="18">
      <c r="A73" s="331"/>
      <c r="B73" s="344"/>
      <c r="C73" s="333" t="s">
        <v>1211</v>
      </c>
      <c r="D73" s="345"/>
      <c r="E73" s="335"/>
      <c r="F73" s="336"/>
      <c r="G73" s="337"/>
    </row>
    <row r="74" spans="1:7">
      <c r="A74" s="287"/>
      <c r="B74" s="288"/>
      <c r="C74" s="288"/>
      <c r="D74" s="292"/>
      <c r="E74" s="384"/>
    </row>
    <row r="75" spans="1:7" ht="18">
      <c r="A75" s="377"/>
      <c r="B75" s="378"/>
      <c r="C75" s="354" t="s">
        <v>1212</v>
      </c>
      <c r="D75" s="379"/>
      <c r="E75" s="502"/>
      <c r="F75" s="328"/>
      <c r="G75" s="329"/>
    </row>
    <row r="76" spans="1:7" ht="16.5">
      <c r="A76" s="287">
        <v>44013</v>
      </c>
      <c r="B76" s="288" t="s">
        <v>1682</v>
      </c>
      <c r="C76" s="291" t="s">
        <v>1214</v>
      </c>
      <c r="D76" s="292">
        <v>50000</v>
      </c>
      <c r="E76" s="384"/>
      <c r="F76" s="284" t="s">
        <v>904</v>
      </c>
      <c r="G76" s="566" t="s">
        <v>1228</v>
      </c>
    </row>
    <row r="77" spans="1:7" ht="18">
      <c r="A77" s="382"/>
      <c r="B77" s="383"/>
      <c r="C77" s="521" t="s">
        <v>1217</v>
      </c>
      <c r="D77" s="345"/>
      <c r="E77" s="503"/>
      <c r="F77" s="336"/>
      <c r="G77" s="337"/>
    </row>
    <row r="78" spans="1:7">
      <c r="A78" s="287"/>
      <c r="B78" s="288"/>
      <c r="C78" s="288"/>
      <c r="D78" s="292"/>
      <c r="E78" s="384"/>
    </row>
    <row r="79" spans="1:7" ht="18">
      <c r="A79" s="377"/>
      <c r="B79" s="378"/>
      <c r="C79" s="354" t="s">
        <v>1213</v>
      </c>
      <c r="D79" s="379"/>
      <c r="E79" s="502"/>
      <c r="F79" s="328"/>
      <c r="G79" s="329"/>
    </row>
    <row r="80" spans="1:7" ht="16.5">
      <c r="A80" s="287">
        <v>44013</v>
      </c>
      <c r="B80" s="293" t="s">
        <v>1173</v>
      </c>
      <c r="C80" s="291" t="s">
        <v>9</v>
      </c>
      <c r="D80" s="292">
        <v>50000</v>
      </c>
      <c r="E80" s="384"/>
      <c r="F80" s="284" t="s">
        <v>904</v>
      </c>
      <c r="G80" s="330" t="s">
        <v>1230</v>
      </c>
    </row>
    <row r="81" spans="1:7" ht="16.5">
      <c r="A81" s="287"/>
      <c r="B81" s="293" t="s">
        <v>1200</v>
      </c>
      <c r="C81" s="293" t="s">
        <v>867</v>
      </c>
      <c r="D81" s="292"/>
      <c r="E81" s="384">
        <v>50000</v>
      </c>
      <c r="F81" s="284" t="s">
        <v>904</v>
      </c>
      <c r="G81" s="330" t="s">
        <v>1233</v>
      </c>
    </row>
    <row r="82" spans="1:7" ht="18">
      <c r="A82" s="382"/>
      <c r="B82" s="344"/>
      <c r="C82" s="333" t="s">
        <v>1218</v>
      </c>
      <c r="D82" s="345"/>
      <c r="E82" s="503"/>
      <c r="F82" s="336"/>
      <c r="G82" s="337"/>
    </row>
    <row r="83" spans="1:7">
      <c r="A83" s="287"/>
      <c r="B83" s="288"/>
      <c r="C83" s="288"/>
      <c r="D83" s="292"/>
      <c r="E83" s="384"/>
    </row>
    <row r="84" spans="1:7" ht="18">
      <c r="A84" s="377"/>
      <c r="B84" s="378"/>
      <c r="C84" s="354" t="s">
        <v>1220</v>
      </c>
      <c r="D84" s="379"/>
      <c r="E84" s="502"/>
      <c r="F84" s="328"/>
      <c r="G84" s="329"/>
    </row>
    <row r="85" spans="1:7" ht="16.5">
      <c r="A85" s="287">
        <v>44013</v>
      </c>
      <c r="B85" s="288" t="s">
        <v>1222</v>
      </c>
      <c r="C85" s="291" t="s">
        <v>1223</v>
      </c>
      <c r="D85" s="292">
        <v>1600</v>
      </c>
      <c r="E85" s="384"/>
      <c r="F85" s="284" t="s">
        <v>904</v>
      </c>
      <c r="G85" s="566" t="s">
        <v>1228</v>
      </c>
    </row>
    <row r="86" spans="1:7" ht="16.5">
      <c r="A86" s="287"/>
      <c r="B86" s="288" t="s">
        <v>1225</v>
      </c>
      <c r="C86" s="291" t="s">
        <v>1226</v>
      </c>
      <c r="D86" s="292">
        <v>2688.13</v>
      </c>
      <c r="E86" s="384"/>
      <c r="F86" s="284" t="s">
        <v>904</v>
      </c>
      <c r="G86" s="330" t="s">
        <v>14</v>
      </c>
    </row>
    <row r="87" spans="1:7" ht="18">
      <c r="A87" s="382"/>
      <c r="B87" s="383"/>
      <c r="C87" s="521" t="s">
        <v>1224</v>
      </c>
      <c r="D87" s="345"/>
      <c r="E87" s="503"/>
      <c r="F87" s="336"/>
      <c r="G87" s="337"/>
    </row>
    <row r="88" spans="1:7">
      <c r="A88" s="287"/>
      <c r="B88" s="288"/>
      <c r="C88" s="288"/>
      <c r="D88" s="292"/>
      <c r="E88" s="384"/>
    </row>
    <row r="89" spans="1:7" ht="18">
      <c r="A89" s="377"/>
      <c r="B89" s="378"/>
      <c r="C89" s="354" t="s">
        <v>1221</v>
      </c>
      <c r="D89" s="379"/>
      <c r="E89" s="502"/>
      <c r="F89" s="328"/>
      <c r="G89" s="329"/>
    </row>
    <row r="90" spans="1:7" ht="16.5">
      <c r="A90" s="287">
        <v>44013</v>
      </c>
      <c r="B90" s="293" t="s">
        <v>1173</v>
      </c>
      <c r="C90" s="291" t="s">
        <v>9</v>
      </c>
      <c r="D90" s="292">
        <f>+D85+D86</f>
        <v>4288.13</v>
      </c>
      <c r="E90" s="384"/>
      <c r="F90" s="284" t="s">
        <v>904</v>
      </c>
      <c r="G90" s="330" t="s">
        <v>1230</v>
      </c>
    </row>
    <row r="91" spans="1:7" ht="16.5">
      <c r="A91" s="287"/>
      <c r="B91" s="293" t="s">
        <v>1200</v>
      </c>
      <c r="C91" s="293" t="s">
        <v>867</v>
      </c>
      <c r="D91" s="292"/>
      <c r="E91" s="384">
        <f>+D90</f>
        <v>4288.13</v>
      </c>
      <c r="F91" s="284" t="s">
        <v>904</v>
      </c>
      <c r="G91" s="330" t="s">
        <v>1234</v>
      </c>
    </row>
    <row r="92" spans="1:7" ht="18">
      <c r="A92" s="382"/>
      <c r="B92" s="344"/>
      <c r="C92" s="333" t="s">
        <v>1227</v>
      </c>
      <c r="D92" s="345"/>
      <c r="E92" s="503"/>
      <c r="F92" s="336"/>
      <c r="G92" s="337"/>
    </row>
    <row r="93" spans="1:7">
      <c r="A93" s="287"/>
      <c r="B93" s="288"/>
      <c r="C93" s="288"/>
      <c r="D93" s="292"/>
      <c r="E93" s="384"/>
    </row>
    <row r="94" spans="1:7" ht="18">
      <c r="A94" s="377"/>
      <c r="B94" s="378"/>
      <c r="C94" s="354" t="s">
        <v>1235</v>
      </c>
      <c r="D94" s="379"/>
      <c r="E94" s="502"/>
      <c r="F94" s="328"/>
      <c r="G94" s="329"/>
    </row>
    <row r="95" spans="1:7" ht="16.5">
      <c r="A95" s="287">
        <v>44174</v>
      </c>
      <c r="B95" s="293" t="s">
        <v>1178</v>
      </c>
      <c r="C95" s="291" t="s">
        <v>1236</v>
      </c>
      <c r="D95" s="292">
        <v>297576.08</v>
      </c>
      <c r="E95" s="384"/>
      <c r="F95" s="284" t="s">
        <v>904</v>
      </c>
      <c r="G95" s="330" t="s">
        <v>1267</v>
      </c>
    </row>
    <row r="96" spans="1:7" ht="16.5">
      <c r="A96" s="287"/>
      <c r="B96" s="293" t="s">
        <v>1237</v>
      </c>
      <c r="C96" s="293" t="s">
        <v>1238</v>
      </c>
      <c r="D96" s="292"/>
      <c r="E96" s="384">
        <v>297576.08</v>
      </c>
      <c r="F96" s="284" t="s">
        <v>904</v>
      </c>
      <c r="G96" s="330" t="s">
        <v>1268</v>
      </c>
    </row>
    <row r="97" spans="1:7" ht="18">
      <c r="A97" s="382"/>
      <c r="B97" s="344"/>
      <c r="C97" s="333" t="s">
        <v>1266</v>
      </c>
      <c r="D97" s="345"/>
      <c r="E97" s="503"/>
      <c r="F97" s="336"/>
      <c r="G97" s="337"/>
    </row>
    <row r="98" spans="1:7">
      <c r="A98" s="287"/>
      <c r="B98" s="288"/>
      <c r="C98" s="288"/>
      <c r="D98" s="292"/>
      <c r="E98" s="384"/>
    </row>
    <row r="99" spans="1:7" ht="18">
      <c r="A99" s="504"/>
      <c r="B99" s="505"/>
      <c r="C99" s="354" t="s">
        <v>1239</v>
      </c>
      <c r="D99" s="506"/>
      <c r="E99" s="502"/>
      <c r="F99" s="328"/>
      <c r="G99" s="329"/>
    </row>
    <row r="100" spans="1:7" ht="16.5">
      <c r="A100" s="287">
        <v>44034</v>
      </c>
      <c r="B100" s="288" t="s">
        <v>1240</v>
      </c>
      <c r="C100" s="288" t="s">
        <v>1241</v>
      </c>
      <c r="D100" s="292">
        <v>347.28</v>
      </c>
      <c r="E100" s="384"/>
      <c r="F100" s="284" t="s">
        <v>904</v>
      </c>
      <c r="G100" s="330" t="s">
        <v>700</v>
      </c>
    </row>
    <row r="101" spans="1:7" ht="16.5">
      <c r="A101" s="287"/>
      <c r="B101" s="288" t="s">
        <v>1047</v>
      </c>
      <c r="C101" s="293" t="s">
        <v>1048</v>
      </c>
      <c r="D101" s="292"/>
      <c r="E101" s="384">
        <v>347.28</v>
      </c>
      <c r="F101" s="284" t="s">
        <v>904</v>
      </c>
      <c r="G101" s="330" t="s">
        <v>1269</v>
      </c>
    </row>
    <row r="102" spans="1:7" ht="18">
      <c r="A102" s="382"/>
      <c r="B102" s="383"/>
      <c r="C102" s="333" t="s">
        <v>267</v>
      </c>
      <c r="D102" s="345"/>
      <c r="E102" s="503"/>
      <c r="F102" s="336"/>
      <c r="G102" s="337"/>
    </row>
    <row r="103" spans="1:7">
      <c r="A103" s="287"/>
      <c r="B103" s="288"/>
      <c r="C103" s="288"/>
      <c r="D103" s="292"/>
      <c r="E103" s="384"/>
    </row>
    <row r="104" spans="1:7" ht="18">
      <c r="A104" s="504"/>
      <c r="B104" s="505"/>
      <c r="C104" s="354" t="s">
        <v>1242</v>
      </c>
      <c r="D104" s="506"/>
      <c r="E104" s="502"/>
      <c r="F104" s="328"/>
      <c r="G104" s="329"/>
    </row>
    <row r="105" spans="1:7" ht="16.5">
      <c r="A105" s="287">
        <v>44069</v>
      </c>
      <c r="B105" s="288" t="s">
        <v>1244</v>
      </c>
      <c r="C105" s="288" t="s">
        <v>1245</v>
      </c>
      <c r="D105" s="292">
        <v>359.88</v>
      </c>
      <c r="E105" s="384"/>
      <c r="F105" s="284" t="s">
        <v>904</v>
      </c>
      <c r="G105" s="330" t="s">
        <v>700</v>
      </c>
    </row>
    <row r="106" spans="1:7" ht="16.5">
      <c r="A106" s="507"/>
      <c r="B106" s="288" t="s">
        <v>1165</v>
      </c>
      <c r="C106" s="293" t="s">
        <v>1243</v>
      </c>
      <c r="D106" s="292" t="s">
        <v>14</v>
      </c>
      <c r="E106" s="384">
        <v>359.88</v>
      </c>
      <c r="F106" s="284" t="s">
        <v>904</v>
      </c>
      <c r="G106" s="330" t="s">
        <v>1270</v>
      </c>
    </row>
    <row r="107" spans="1:7" ht="18">
      <c r="A107" s="382"/>
      <c r="B107" s="383"/>
      <c r="C107" s="333" t="s">
        <v>267</v>
      </c>
      <c r="D107" s="345"/>
      <c r="E107" s="503"/>
      <c r="F107" s="336"/>
      <c r="G107" s="337"/>
    </row>
    <row r="108" spans="1:7">
      <c r="A108" s="287"/>
      <c r="B108" s="288"/>
      <c r="C108" s="288"/>
      <c r="D108" s="292"/>
      <c r="E108" s="384"/>
    </row>
    <row r="109" spans="1:7" ht="18">
      <c r="A109" s="504"/>
      <c r="B109" s="505"/>
      <c r="C109" s="354" t="s">
        <v>1246</v>
      </c>
      <c r="D109" s="506"/>
      <c r="E109" s="502"/>
      <c r="F109" s="328"/>
      <c r="G109" s="329"/>
    </row>
    <row r="110" spans="1:7" ht="16.5">
      <c r="A110" s="287">
        <v>44097</v>
      </c>
      <c r="B110" s="288" t="s">
        <v>1247</v>
      </c>
      <c r="C110" s="288" t="s">
        <v>1248</v>
      </c>
      <c r="D110" s="292">
        <v>5192</v>
      </c>
      <c r="E110" s="384"/>
      <c r="F110" s="284" t="s">
        <v>904</v>
      </c>
      <c r="G110" s="330" t="s">
        <v>700</v>
      </c>
    </row>
    <row r="111" spans="1:7" ht="16.5">
      <c r="A111" s="287"/>
      <c r="B111" s="288" t="s">
        <v>1165</v>
      </c>
      <c r="C111" s="293" t="s">
        <v>1243</v>
      </c>
      <c r="D111" s="292"/>
      <c r="E111" s="384">
        <v>5192</v>
      </c>
      <c r="F111" s="284" t="s">
        <v>904</v>
      </c>
      <c r="G111" s="330" t="s">
        <v>1271</v>
      </c>
    </row>
    <row r="112" spans="1:7" ht="18">
      <c r="A112" s="382"/>
      <c r="B112" s="383"/>
      <c r="C112" s="333" t="s">
        <v>267</v>
      </c>
      <c r="D112" s="345"/>
      <c r="E112" s="503"/>
      <c r="F112" s="336"/>
      <c r="G112" s="337"/>
    </row>
    <row r="113" spans="1:7">
      <c r="A113" s="287"/>
      <c r="B113" s="288"/>
      <c r="C113" s="288"/>
      <c r="D113" s="292"/>
      <c r="E113" s="384"/>
    </row>
    <row r="114" spans="1:7" ht="18">
      <c r="A114" s="504"/>
      <c r="B114" s="505"/>
      <c r="C114" s="354" t="s">
        <v>1249</v>
      </c>
      <c r="D114" s="506"/>
      <c r="E114" s="502"/>
      <c r="F114" s="328"/>
      <c r="G114" s="329"/>
    </row>
    <row r="115" spans="1:7" ht="16.5">
      <c r="A115" s="287">
        <v>44125</v>
      </c>
      <c r="B115" s="288" t="s">
        <v>1247</v>
      </c>
      <c r="C115" s="288" t="s">
        <v>1248</v>
      </c>
      <c r="D115" s="292">
        <v>10771.34</v>
      </c>
      <c r="E115" s="384"/>
      <c r="F115" s="284" t="s">
        <v>904</v>
      </c>
      <c r="G115" s="330" t="s">
        <v>700</v>
      </c>
    </row>
    <row r="116" spans="1:7" ht="16.5">
      <c r="A116" s="287"/>
      <c r="B116" s="288" t="s">
        <v>1165</v>
      </c>
      <c r="C116" s="293" t="s">
        <v>1243</v>
      </c>
      <c r="D116" s="292"/>
      <c r="E116" s="384">
        <v>10771.34</v>
      </c>
      <c r="F116" s="284" t="s">
        <v>904</v>
      </c>
      <c r="G116" s="330" t="s">
        <v>1272</v>
      </c>
    </row>
    <row r="117" spans="1:7" ht="16.5">
      <c r="A117" s="287"/>
      <c r="B117" s="288" t="s">
        <v>1244</v>
      </c>
      <c r="C117" s="288" t="s">
        <v>1245</v>
      </c>
      <c r="D117" s="292">
        <v>1152.24</v>
      </c>
      <c r="E117" s="384"/>
      <c r="F117" s="284" t="s">
        <v>904</v>
      </c>
      <c r="G117" s="330"/>
    </row>
    <row r="118" spans="1:7" ht="16.5">
      <c r="A118" s="287"/>
      <c r="B118" s="288" t="s">
        <v>1165</v>
      </c>
      <c r="C118" s="293" t="s">
        <v>1243</v>
      </c>
      <c r="D118" s="292"/>
      <c r="E118" s="384">
        <v>1152.24</v>
      </c>
      <c r="F118" s="284" t="s">
        <v>904</v>
      </c>
      <c r="G118" s="330"/>
    </row>
    <row r="119" spans="1:7" ht="18">
      <c r="A119" s="382"/>
      <c r="B119" s="383"/>
      <c r="C119" s="333" t="s">
        <v>267</v>
      </c>
      <c r="D119" s="345"/>
      <c r="E119" s="503"/>
      <c r="F119" s="336"/>
      <c r="G119" s="337"/>
    </row>
    <row r="120" spans="1:7">
      <c r="A120" s="287"/>
      <c r="B120" s="288"/>
      <c r="C120" s="288"/>
      <c r="D120" s="292"/>
      <c r="E120" s="384"/>
    </row>
    <row r="121" spans="1:7" ht="18">
      <c r="A121" s="504"/>
      <c r="B121" s="505"/>
      <c r="C121" s="354" t="s">
        <v>1250</v>
      </c>
      <c r="D121" s="506"/>
      <c r="E121" s="502"/>
      <c r="F121" s="328"/>
      <c r="G121" s="329"/>
    </row>
    <row r="122" spans="1:7" ht="16.5">
      <c r="A122" s="287">
        <v>44174</v>
      </c>
      <c r="B122" s="288" t="s">
        <v>1251</v>
      </c>
      <c r="C122" s="288" t="s">
        <v>1252</v>
      </c>
      <c r="D122" s="292">
        <v>695</v>
      </c>
      <c r="E122" s="384"/>
      <c r="F122" s="284" t="s">
        <v>904</v>
      </c>
      <c r="G122" s="330" t="s">
        <v>700</v>
      </c>
    </row>
    <row r="123" spans="1:7" ht="16.5">
      <c r="A123" s="287"/>
      <c r="B123" s="288" t="s">
        <v>1165</v>
      </c>
      <c r="C123" s="293" t="s">
        <v>1243</v>
      </c>
      <c r="D123" s="292"/>
      <c r="E123" s="384">
        <v>695</v>
      </c>
      <c r="F123" s="284" t="s">
        <v>904</v>
      </c>
      <c r="G123" s="330" t="s">
        <v>1273</v>
      </c>
    </row>
    <row r="124" spans="1:7" ht="18">
      <c r="A124" s="382"/>
      <c r="B124" s="383"/>
      <c r="C124" s="333" t="s">
        <v>267</v>
      </c>
      <c r="D124" s="345"/>
      <c r="E124" s="503"/>
      <c r="F124" s="336"/>
      <c r="G124" s="337"/>
    </row>
    <row r="125" spans="1:7">
      <c r="A125" s="287"/>
      <c r="B125" s="288"/>
      <c r="C125" s="288"/>
      <c r="D125" s="292"/>
      <c r="E125" s="384"/>
    </row>
    <row r="126" spans="1:7" ht="18">
      <c r="A126" s="504"/>
      <c r="B126" s="505"/>
      <c r="C126" s="354" t="s">
        <v>1253</v>
      </c>
      <c r="D126" s="506"/>
      <c r="E126" s="502"/>
      <c r="F126" s="328"/>
      <c r="G126" s="329"/>
    </row>
    <row r="127" spans="1:7" ht="16.5">
      <c r="A127" s="287">
        <v>44202</v>
      </c>
      <c r="B127" s="288" t="s">
        <v>1247</v>
      </c>
      <c r="C127" s="288" t="s">
        <v>1248</v>
      </c>
      <c r="D127" s="292">
        <v>12525.34</v>
      </c>
      <c r="E127" s="384"/>
      <c r="F127" s="284" t="s">
        <v>904</v>
      </c>
      <c r="G127" s="330" t="s">
        <v>700</v>
      </c>
    </row>
    <row r="128" spans="1:7" ht="16.5">
      <c r="A128" s="287"/>
      <c r="B128" s="288" t="s">
        <v>1165</v>
      </c>
      <c r="C128" s="293" t="s">
        <v>1243</v>
      </c>
      <c r="D128" s="292"/>
      <c r="E128" s="384">
        <v>12525.34</v>
      </c>
      <c r="F128" s="284" t="s">
        <v>904</v>
      </c>
      <c r="G128" s="330" t="s">
        <v>1274</v>
      </c>
    </row>
    <row r="129" spans="1:7" ht="18">
      <c r="A129" s="382"/>
      <c r="B129" s="383"/>
      <c r="C129" s="333" t="s">
        <v>267</v>
      </c>
      <c r="D129" s="345"/>
      <c r="E129" s="503"/>
      <c r="F129" s="336"/>
      <c r="G129" s="337"/>
    </row>
    <row r="130" spans="1:7">
      <c r="A130" s="287"/>
      <c r="B130" s="288"/>
      <c r="C130" s="288"/>
      <c r="D130" s="292"/>
      <c r="E130" s="384"/>
    </row>
    <row r="131" spans="1:7" ht="18">
      <c r="A131" s="504"/>
      <c r="B131" s="505"/>
      <c r="C131" s="354" t="s">
        <v>1254</v>
      </c>
      <c r="D131" s="506"/>
      <c r="E131" s="502"/>
      <c r="F131" s="328"/>
      <c r="G131" s="329"/>
    </row>
    <row r="132" spans="1:7" ht="16.5">
      <c r="A132" s="287">
        <v>44244</v>
      </c>
      <c r="B132" s="288" t="s">
        <v>1255</v>
      </c>
      <c r="C132" s="288" t="s">
        <v>1256</v>
      </c>
      <c r="D132" s="292">
        <v>190</v>
      </c>
      <c r="E132" s="384"/>
      <c r="F132" s="284" t="s">
        <v>904</v>
      </c>
      <c r="G132" s="330" t="s">
        <v>700</v>
      </c>
    </row>
    <row r="133" spans="1:7" ht="16.5">
      <c r="A133" s="287"/>
      <c r="B133" s="288" t="s">
        <v>846</v>
      </c>
      <c r="C133" s="293" t="s">
        <v>1257</v>
      </c>
      <c r="D133" s="292"/>
      <c r="E133" s="384">
        <v>190</v>
      </c>
      <c r="F133" s="284" t="s">
        <v>904</v>
      </c>
      <c r="G133" s="330" t="s">
        <v>1275</v>
      </c>
    </row>
    <row r="134" spans="1:7" ht="18">
      <c r="A134" s="382"/>
      <c r="B134" s="383"/>
      <c r="C134" s="333" t="s">
        <v>267</v>
      </c>
      <c r="D134" s="345"/>
      <c r="E134" s="503"/>
      <c r="F134" s="336"/>
      <c r="G134" s="337"/>
    </row>
    <row r="135" spans="1:7">
      <c r="A135" s="287"/>
      <c r="B135" s="288"/>
      <c r="C135" s="288"/>
      <c r="D135" s="292"/>
      <c r="E135" s="384"/>
    </row>
    <row r="136" spans="1:7" ht="18">
      <c r="A136" s="504"/>
      <c r="B136" s="505"/>
      <c r="C136" s="354" t="s">
        <v>1258</v>
      </c>
      <c r="D136" s="506"/>
      <c r="E136" s="502"/>
      <c r="F136" s="328"/>
      <c r="G136" s="329"/>
    </row>
    <row r="137" spans="1:7" ht="16.5">
      <c r="A137" s="287">
        <v>44258</v>
      </c>
      <c r="B137" s="288" t="s">
        <v>1259</v>
      </c>
      <c r="C137" s="288" t="s">
        <v>1260</v>
      </c>
      <c r="D137" s="292">
        <v>170.24</v>
      </c>
      <c r="E137" s="384"/>
      <c r="F137" s="284" t="s">
        <v>904</v>
      </c>
      <c r="G137" s="330" t="s">
        <v>700</v>
      </c>
    </row>
    <row r="138" spans="1:7" ht="16.5">
      <c r="A138" s="287"/>
      <c r="B138" s="288" t="s">
        <v>846</v>
      </c>
      <c r="C138" s="293" t="s">
        <v>1257</v>
      </c>
      <c r="D138" s="292"/>
      <c r="E138" s="384">
        <v>170.24</v>
      </c>
      <c r="F138" s="284" t="s">
        <v>904</v>
      </c>
      <c r="G138" s="330" t="s">
        <v>1276</v>
      </c>
    </row>
    <row r="139" spans="1:7" ht="18">
      <c r="A139" s="382"/>
      <c r="B139" s="383"/>
      <c r="C139" s="333" t="s">
        <v>267</v>
      </c>
      <c r="D139" s="345"/>
      <c r="E139" s="503"/>
      <c r="F139" s="336"/>
      <c r="G139" s="337"/>
    </row>
    <row r="140" spans="1:7">
      <c r="A140" s="287"/>
      <c r="B140" s="288"/>
      <c r="C140" s="288"/>
      <c r="D140" s="292"/>
      <c r="E140" s="384"/>
    </row>
    <row r="141" spans="1:7" ht="18">
      <c r="A141" s="504"/>
      <c r="B141" s="505"/>
      <c r="C141" s="354" t="s">
        <v>1261</v>
      </c>
      <c r="D141" s="506"/>
      <c r="E141" s="502"/>
      <c r="F141" s="328"/>
      <c r="G141" s="329"/>
    </row>
    <row r="142" spans="1:7" ht="16.5">
      <c r="A142" s="287">
        <v>44272</v>
      </c>
      <c r="B142" s="288" t="s">
        <v>1259</v>
      </c>
      <c r="C142" s="288" t="s">
        <v>1260</v>
      </c>
      <c r="D142" s="292">
        <v>170.24</v>
      </c>
      <c r="E142" s="384"/>
      <c r="F142" s="284" t="s">
        <v>904</v>
      </c>
      <c r="G142" s="330" t="s">
        <v>700</v>
      </c>
    </row>
    <row r="143" spans="1:7" ht="16.5">
      <c r="A143" s="287"/>
      <c r="B143" s="288" t="s">
        <v>846</v>
      </c>
      <c r="C143" s="293" t="s">
        <v>1257</v>
      </c>
      <c r="D143" s="292"/>
      <c r="E143" s="384">
        <v>170.24</v>
      </c>
      <c r="F143" s="284" t="s">
        <v>904</v>
      </c>
      <c r="G143" s="330" t="s">
        <v>1277</v>
      </c>
    </row>
    <row r="144" spans="1:7" ht="18">
      <c r="A144" s="382"/>
      <c r="B144" s="383"/>
      <c r="C144" s="333" t="s">
        <v>267</v>
      </c>
      <c r="D144" s="345"/>
      <c r="E144" s="503"/>
      <c r="F144" s="336"/>
      <c r="G144" s="337"/>
    </row>
    <row r="145" spans="1:7">
      <c r="A145" s="287"/>
      <c r="B145" s="288"/>
      <c r="C145" s="288"/>
      <c r="D145" s="292"/>
      <c r="E145" s="384"/>
    </row>
    <row r="146" spans="1:7" ht="18">
      <c r="A146" s="504"/>
      <c r="B146" s="505"/>
      <c r="C146" s="354" t="s">
        <v>1262</v>
      </c>
      <c r="D146" s="506"/>
      <c r="E146" s="502"/>
      <c r="F146" s="328"/>
      <c r="G146" s="329"/>
    </row>
    <row r="147" spans="1:7" ht="16.5">
      <c r="A147" s="287">
        <v>44286</v>
      </c>
      <c r="B147" s="288" t="s">
        <v>1255</v>
      </c>
      <c r="C147" s="288" t="s">
        <v>1256</v>
      </c>
      <c r="D147" s="292">
        <v>95</v>
      </c>
      <c r="E147" s="384"/>
      <c r="F147" s="284" t="s">
        <v>904</v>
      </c>
      <c r="G147" s="330" t="s">
        <v>700</v>
      </c>
    </row>
    <row r="148" spans="1:7" ht="16.5">
      <c r="A148" s="287"/>
      <c r="B148" s="288" t="s">
        <v>846</v>
      </c>
      <c r="C148" s="293" t="s">
        <v>1257</v>
      </c>
      <c r="D148" s="292"/>
      <c r="E148" s="384">
        <v>95</v>
      </c>
      <c r="F148" s="284" t="s">
        <v>904</v>
      </c>
      <c r="G148" s="330" t="s">
        <v>1278</v>
      </c>
    </row>
    <row r="149" spans="1:7" ht="18">
      <c r="A149" s="382"/>
      <c r="B149" s="383"/>
      <c r="C149" s="333" t="s">
        <v>267</v>
      </c>
      <c r="D149" s="345"/>
      <c r="E149" s="503"/>
      <c r="F149" s="336"/>
      <c r="G149" s="337"/>
    </row>
    <row r="150" spans="1:7">
      <c r="A150" s="287"/>
      <c r="B150" s="288"/>
      <c r="C150" s="288"/>
      <c r="D150" s="292"/>
      <c r="E150" s="384"/>
    </row>
    <row r="151" spans="1:7" ht="18">
      <c r="A151" s="504"/>
      <c r="B151" s="505"/>
      <c r="C151" s="354" t="s">
        <v>1263</v>
      </c>
      <c r="D151" s="506"/>
      <c r="E151" s="502"/>
      <c r="F151" s="328"/>
      <c r="G151" s="329"/>
    </row>
    <row r="152" spans="1:7" ht="16.5">
      <c r="A152" s="287">
        <v>44258</v>
      </c>
      <c r="B152" s="288" t="s">
        <v>1240</v>
      </c>
      <c r="C152" s="288" t="s">
        <v>1264</v>
      </c>
      <c r="D152" s="292">
        <v>389.2</v>
      </c>
      <c r="E152" s="384"/>
      <c r="F152" s="284" t="s">
        <v>904</v>
      </c>
      <c r="G152" s="330" t="s">
        <v>700</v>
      </c>
    </row>
    <row r="153" spans="1:7" ht="16.5">
      <c r="A153" s="287"/>
      <c r="B153" s="288" t="s">
        <v>1047</v>
      </c>
      <c r="C153" s="293" t="s">
        <v>1048</v>
      </c>
      <c r="D153" s="292"/>
      <c r="E153" s="384">
        <v>389.2</v>
      </c>
      <c r="F153" s="284" t="s">
        <v>904</v>
      </c>
      <c r="G153" s="330" t="s">
        <v>1279</v>
      </c>
    </row>
    <row r="154" spans="1:7" ht="18">
      <c r="A154" s="382"/>
      <c r="B154" s="383"/>
      <c r="C154" s="333" t="s">
        <v>267</v>
      </c>
      <c r="D154" s="345"/>
      <c r="E154" s="503"/>
      <c r="F154" s="336"/>
      <c r="G154" s="337"/>
    </row>
    <row r="155" spans="1:7">
      <c r="A155" s="287"/>
      <c r="B155" s="288"/>
      <c r="C155" s="288"/>
      <c r="D155" s="292"/>
      <c r="E155" s="384"/>
    </row>
    <row r="156" spans="1:7" ht="18">
      <c r="A156" s="504"/>
      <c r="B156" s="505"/>
      <c r="C156" s="354" t="s">
        <v>1265</v>
      </c>
      <c r="D156" s="506"/>
      <c r="E156" s="502"/>
      <c r="F156" s="328"/>
      <c r="G156" s="329"/>
    </row>
    <row r="157" spans="1:7" ht="16.5">
      <c r="A157" s="287">
        <v>44314</v>
      </c>
      <c r="B157" s="288" t="s">
        <v>1259</v>
      </c>
      <c r="C157" s="288" t="s">
        <v>1260</v>
      </c>
      <c r="D157" s="292">
        <v>170.24</v>
      </c>
      <c r="E157" s="384"/>
      <c r="F157" s="284" t="s">
        <v>904</v>
      </c>
      <c r="G157" s="330" t="s">
        <v>700</v>
      </c>
    </row>
    <row r="158" spans="1:7" ht="16.5">
      <c r="A158" s="287"/>
      <c r="B158" s="288" t="s">
        <v>846</v>
      </c>
      <c r="C158" s="293" t="s">
        <v>1257</v>
      </c>
      <c r="D158" s="292"/>
      <c r="E158" s="384">
        <v>170.24</v>
      </c>
      <c r="F158" s="284" t="s">
        <v>904</v>
      </c>
      <c r="G158" s="330" t="s">
        <v>1280</v>
      </c>
    </row>
    <row r="159" spans="1:7" ht="18">
      <c r="A159" s="382"/>
      <c r="B159" s="383"/>
      <c r="C159" s="333" t="s">
        <v>267</v>
      </c>
      <c r="D159" s="345"/>
      <c r="E159" s="503"/>
      <c r="F159" s="336"/>
      <c r="G159" s="337"/>
    </row>
    <row r="160" spans="1:7">
      <c r="A160" s="287"/>
      <c r="B160" s="288"/>
      <c r="C160" s="288"/>
      <c r="D160" s="292"/>
      <c r="E160" s="384"/>
    </row>
    <row r="161" spans="1:7" ht="18">
      <c r="A161" s="504"/>
      <c r="B161" s="505"/>
      <c r="C161" s="354" t="s">
        <v>1281</v>
      </c>
      <c r="D161" s="506"/>
      <c r="E161" s="502"/>
      <c r="F161" s="328"/>
      <c r="G161" s="329"/>
    </row>
    <row r="162" spans="1:7" ht="16.5">
      <c r="A162" s="287">
        <v>44041</v>
      </c>
      <c r="B162" s="288" t="s">
        <v>851</v>
      </c>
      <c r="C162" s="288" t="s">
        <v>1282</v>
      </c>
      <c r="D162" s="292">
        <f>80102-2517</f>
        <v>77585</v>
      </c>
      <c r="E162" s="384"/>
      <c r="F162" s="284" t="s">
        <v>904</v>
      </c>
      <c r="G162" s="330" t="s">
        <v>700</v>
      </c>
    </row>
    <row r="163" spans="1:7" ht="16.5">
      <c r="A163" s="287"/>
      <c r="B163" s="288" t="s">
        <v>849</v>
      </c>
      <c r="C163" s="293" t="s">
        <v>1283</v>
      </c>
      <c r="D163" s="292"/>
      <c r="E163" s="384">
        <f>+D162</f>
        <v>77585</v>
      </c>
      <c r="F163" s="284" t="s">
        <v>904</v>
      </c>
      <c r="G163" s="330" t="s">
        <v>1306</v>
      </c>
    </row>
    <row r="164" spans="1:7" ht="18">
      <c r="A164" s="382"/>
      <c r="B164" s="383"/>
      <c r="C164" s="333" t="s">
        <v>267</v>
      </c>
      <c r="D164" s="345"/>
      <c r="E164" s="503"/>
      <c r="F164" s="336"/>
      <c r="G164" s="337"/>
    </row>
    <row r="165" spans="1:7">
      <c r="A165" s="287"/>
      <c r="B165" s="288"/>
      <c r="C165" s="288"/>
      <c r="D165" s="292"/>
      <c r="E165" s="384"/>
    </row>
    <row r="166" spans="1:7" ht="18">
      <c r="A166" s="504"/>
      <c r="B166" s="505"/>
      <c r="C166" s="354" t="s">
        <v>1284</v>
      </c>
      <c r="D166" s="506"/>
      <c r="E166" s="502"/>
      <c r="F166" s="328"/>
      <c r="G166" s="329"/>
    </row>
    <row r="167" spans="1:7" ht="16.5">
      <c r="A167" s="287">
        <v>44020</v>
      </c>
      <c r="B167" s="288" t="s">
        <v>1285</v>
      </c>
      <c r="C167" s="288" t="s">
        <v>1287</v>
      </c>
      <c r="D167" s="292">
        <v>180</v>
      </c>
      <c r="E167" s="384"/>
      <c r="F167" s="284" t="s">
        <v>904</v>
      </c>
      <c r="G167" s="330" t="s">
        <v>700</v>
      </c>
    </row>
    <row r="168" spans="1:7" ht="16.5">
      <c r="A168" s="272"/>
      <c r="B168" s="268" t="s">
        <v>1037</v>
      </c>
      <c r="C168" s="290" t="s">
        <v>1286</v>
      </c>
      <c r="E168" s="271">
        <f>+D167</f>
        <v>180</v>
      </c>
      <c r="F168" s="284" t="s">
        <v>904</v>
      </c>
      <c r="G168" s="330" t="s">
        <v>1307</v>
      </c>
    </row>
    <row r="169" spans="1:7" ht="18">
      <c r="A169" s="331"/>
      <c r="B169" s="332"/>
      <c r="C169" s="333" t="s">
        <v>267</v>
      </c>
      <c r="D169" s="334"/>
      <c r="E169" s="335"/>
      <c r="F169" s="336"/>
      <c r="G169" s="337"/>
    </row>
    <row r="170" spans="1:7">
      <c r="A170" s="272"/>
    </row>
    <row r="171" spans="1:7" ht="18">
      <c r="A171" s="323"/>
      <c r="B171" s="324"/>
      <c r="C171" s="325" t="s">
        <v>1288</v>
      </c>
      <c r="D171" s="326"/>
      <c r="E171" s="327"/>
      <c r="F171" s="328"/>
      <c r="G171" s="329"/>
    </row>
    <row r="172" spans="1:7" ht="16.5">
      <c r="A172" s="272">
        <v>44062</v>
      </c>
      <c r="B172" s="268" t="s">
        <v>1042</v>
      </c>
      <c r="C172" s="268" t="s">
        <v>1289</v>
      </c>
      <c r="D172" s="270">
        <v>6900</v>
      </c>
      <c r="F172" s="284" t="s">
        <v>904</v>
      </c>
      <c r="G172" s="330" t="s">
        <v>700</v>
      </c>
    </row>
    <row r="173" spans="1:7" ht="16.5">
      <c r="A173" s="272"/>
      <c r="B173" s="268" t="s">
        <v>1116</v>
      </c>
      <c r="C173" s="290" t="s">
        <v>1290</v>
      </c>
      <c r="E173" s="271">
        <f>+D172</f>
        <v>6900</v>
      </c>
      <c r="F173" s="284" t="s">
        <v>904</v>
      </c>
      <c r="G173" s="330" t="s">
        <v>1308</v>
      </c>
    </row>
    <row r="174" spans="1:7" ht="18">
      <c r="A174" s="331"/>
      <c r="B174" s="332"/>
      <c r="C174" s="333" t="s">
        <v>267</v>
      </c>
      <c r="D174" s="334"/>
      <c r="E174" s="335"/>
      <c r="F174" s="336"/>
      <c r="G174" s="337"/>
    </row>
    <row r="175" spans="1:7">
      <c r="A175" s="272"/>
    </row>
    <row r="176" spans="1:7" ht="18">
      <c r="A176" s="323"/>
      <c r="B176" s="324"/>
      <c r="C176" s="325" t="s">
        <v>1291</v>
      </c>
      <c r="D176" s="326"/>
      <c r="E176" s="327"/>
      <c r="F176" s="328"/>
      <c r="G176" s="329"/>
    </row>
    <row r="177" spans="1:7" ht="16.5">
      <c r="A177" s="272">
        <v>44050</v>
      </c>
      <c r="B177" s="268" t="s">
        <v>1293</v>
      </c>
      <c r="C177" s="268" t="s">
        <v>1294</v>
      </c>
      <c r="D177" s="270">
        <v>5787</v>
      </c>
      <c r="F177" s="284" t="s">
        <v>904</v>
      </c>
      <c r="G177" s="330" t="s">
        <v>700</v>
      </c>
    </row>
    <row r="178" spans="1:7" ht="16.5">
      <c r="A178" s="272"/>
      <c r="B178" s="268" t="s">
        <v>1295</v>
      </c>
      <c r="C178" s="290" t="s">
        <v>1296</v>
      </c>
      <c r="E178" s="271">
        <f>+D177</f>
        <v>5787</v>
      </c>
      <c r="F178" s="284" t="s">
        <v>904</v>
      </c>
      <c r="G178" s="330" t="s">
        <v>1309</v>
      </c>
    </row>
    <row r="179" spans="1:7" ht="18">
      <c r="A179" s="331"/>
      <c r="B179" s="332"/>
      <c r="C179" s="333" t="s">
        <v>267</v>
      </c>
      <c r="D179" s="334"/>
      <c r="E179" s="335"/>
      <c r="F179" s="336"/>
      <c r="G179" s="337"/>
    </row>
    <row r="180" spans="1:7">
      <c r="A180" s="272"/>
    </row>
    <row r="181" spans="1:7" ht="18">
      <c r="A181" s="323"/>
      <c r="B181" s="324"/>
      <c r="C181" s="325" t="s">
        <v>1292</v>
      </c>
      <c r="D181" s="326"/>
      <c r="E181" s="327"/>
      <c r="F181" s="328"/>
      <c r="G181" s="329"/>
    </row>
    <row r="182" spans="1:7" ht="16.5">
      <c r="A182" s="272">
        <v>44104</v>
      </c>
      <c r="B182" s="268" t="s">
        <v>1297</v>
      </c>
      <c r="C182" s="268" t="s">
        <v>1298</v>
      </c>
      <c r="D182" s="270">
        <v>945.54</v>
      </c>
      <c r="F182" s="284" t="s">
        <v>904</v>
      </c>
      <c r="G182" s="330" t="s">
        <v>700</v>
      </c>
    </row>
    <row r="183" spans="1:7" ht="16.5">
      <c r="A183" s="272"/>
      <c r="B183" s="268" t="s">
        <v>1299</v>
      </c>
      <c r="C183" s="290" t="s">
        <v>1300</v>
      </c>
      <c r="E183" s="271">
        <f>+D182</f>
        <v>945.54</v>
      </c>
      <c r="F183" s="284" t="s">
        <v>904</v>
      </c>
      <c r="G183" s="330" t="s">
        <v>1310</v>
      </c>
    </row>
    <row r="184" spans="1:7" ht="18">
      <c r="A184" s="331"/>
      <c r="B184" s="332"/>
      <c r="C184" s="333" t="s">
        <v>267</v>
      </c>
      <c r="D184" s="334"/>
      <c r="E184" s="335"/>
      <c r="F184" s="336"/>
      <c r="G184" s="337"/>
    </row>
    <row r="185" spans="1:7">
      <c r="A185" s="272"/>
    </row>
    <row r="186" spans="1:7" ht="18">
      <c r="A186" s="323"/>
      <c r="B186" s="324"/>
      <c r="C186" s="325" t="s">
        <v>1301</v>
      </c>
      <c r="D186" s="326"/>
      <c r="E186" s="327"/>
      <c r="F186" s="328"/>
      <c r="G186" s="329"/>
    </row>
    <row r="187" spans="1:7" ht="16.5">
      <c r="A187" s="272">
        <v>44090</v>
      </c>
      <c r="B187" s="268" t="s">
        <v>1107</v>
      </c>
      <c r="C187" s="268" t="s">
        <v>1303</v>
      </c>
      <c r="D187" s="270">
        <v>46345</v>
      </c>
      <c r="F187" s="284" t="s">
        <v>904</v>
      </c>
      <c r="G187" s="330" t="s">
        <v>700</v>
      </c>
    </row>
    <row r="188" spans="1:7" ht="16.5">
      <c r="A188" s="272"/>
      <c r="B188" s="268" t="s">
        <v>1304</v>
      </c>
      <c r="C188" s="290" t="s">
        <v>1305</v>
      </c>
      <c r="E188" s="271">
        <f>+D187</f>
        <v>46345</v>
      </c>
      <c r="F188" s="284" t="s">
        <v>904</v>
      </c>
      <c r="G188" s="330" t="s">
        <v>1311</v>
      </c>
    </row>
    <row r="189" spans="1:7" ht="18">
      <c r="A189" s="331"/>
      <c r="B189" s="332"/>
      <c r="C189" s="333" t="s">
        <v>267</v>
      </c>
      <c r="D189" s="334"/>
      <c r="E189" s="335"/>
      <c r="F189" s="336"/>
      <c r="G189" s="337"/>
    </row>
    <row r="190" spans="1:7">
      <c r="A190" s="272"/>
    </row>
    <row r="191" spans="1:7" ht="18">
      <c r="A191" s="323"/>
      <c r="B191" s="324"/>
      <c r="C191" s="325" t="s">
        <v>1302</v>
      </c>
      <c r="D191" s="326"/>
      <c r="E191" s="327"/>
      <c r="F191" s="328"/>
      <c r="G191" s="329"/>
    </row>
    <row r="192" spans="1:7" ht="16.5">
      <c r="A192" s="272">
        <v>44064</v>
      </c>
      <c r="B192" s="268" t="s">
        <v>1078</v>
      </c>
      <c r="C192" s="268" t="s">
        <v>1312</v>
      </c>
      <c r="D192" s="270">
        <v>540.12</v>
      </c>
      <c r="F192" s="284" t="s">
        <v>904</v>
      </c>
      <c r="G192" s="330" t="s">
        <v>700</v>
      </c>
    </row>
    <row r="193" spans="1:7" ht="16.5">
      <c r="A193" s="272"/>
      <c r="B193" s="268" t="s">
        <v>1313</v>
      </c>
      <c r="C193" s="290" t="s">
        <v>1314</v>
      </c>
      <c r="E193" s="271">
        <f>+D192</f>
        <v>540.12</v>
      </c>
      <c r="F193" s="284" t="s">
        <v>904</v>
      </c>
      <c r="G193" s="330" t="s">
        <v>1344</v>
      </c>
    </row>
    <row r="194" spans="1:7" ht="18">
      <c r="A194" s="331"/>
      <c r="B194" s="332"/>
      <c r="C194" s="333" t="s">
        <v>267</v>
      </c>
      <c r="D194" s="334"/>
      <c r="E194" s="335"/>
      <c r="F194" s="336"/>
      <c r="G194" s="337"/>
    </row>
    <row r="195" spans="1:7">
      <c r="A195" s="272"/>
    </row>
    <row r="196" spans="1:7" ht="18">
      <c r="A196" s="323"/>
      <c r="B196" s="324"/>
      <c r="C196" s="325" t="s">
        <v>1315</v>
      </c>
      <c r="D196" s="326"/>
      <c r="E196" s="327"/>
      <c r="F196" s="328"/>
      <c r="G196" s="329"/>
    </row>
    <row r="197" spans="1:7" ht="16.5">
      <c r="A197" s="272">
        <v>44104</v>
      </c>
      <c r="B197" s="268" t="s">
        <v>1107</v>
      </c>
      <c r="C197" s="268" t="s">
        <v>1303</v>
      </c>
      <c r="D197" s="270">
        <v>53.64</v>
      </c>
      <c r="F197" s="284" t="s">
        <v>904</v>
      </c>
      <c r="G197" s="330" t="s">
        <v>700</v>
      </c>
    </row>
    <row r="198" spans="1:7" ht="16.5">
      <c r="A198" s="272"/>
      <c r="B198" s="268" t="s">
        <v>896</v>
      </c>
      <c r="C198" s="290" t="s">
        <v>1316</v>
      </c>
      <c r="E198" s="271">
        <f>+D197</f>
        <v>53.64</v>
      </c>
      <c r="F198" s="284" t="s">
        <v>904</v>
      </c>
      <c r="G198" s="330" t="s">
        <v>1345</v>
      </c>
    </row>
    <row r="199" spans="1:7" ht="18">
      <c r="A199" s="331"/>
      <c r="B199" s="332"/>
      <c r="C199" s="333" t="s">
        <v>267</v>
      </c>
      <c r="D199" s="334"/>
      <c r="E199" s="335"/>
      <c r="F199" s="336"/>
      <c r="G199" s="337"/>
    </row>
    <row r="200" spans="1:7">
      <c r="A200" s="272"/>
    </row>
    <row r="201" spans="1:7" ht="18">
      <c r="A201" s="323"/>
      <c r="B201" s="324"/>
      <c r="C201" s="325" t="s">
        <v>1317</v>
      </c>
      <c r="D201" s="326"/>
      <c r="E201" s="327"/>
      <c r="F201" s="328"/>
      <c r="G201" s="329"/>
    </row>
    <row r="202" spans="1:7" ht="16.5">
      <c r="A202" s="272">
        <v>44090</v>
      </c>
      <c r="B202" s="268" t="s">
        <v>1117</v>
      </c>
      <c r="C202" s="268" t="s">
        <v>1318</v>
      </c>
      <c r="D202" s="270">
        <v>3600</v>
      </c>
      <c r="F202" s="284" t="s">
        <v>904</v>
      </c>
      <c r="G202" s="330" t="s">
        <v>700</v>
      </c>
    </row>
    <row r="203" spans="1:7" ht="16.5">
      <c r="A203" s="272"/>
      <c r="B203" s="268" t="s">
        <v>1319</v>
      </c>
      <c r="C203" s="290" t="s">
        <v>1320</v>
      </c>
      <c r="E203" s="271">
        <f>+D202</f>
        <v>3600</v>
      </c>
      <c r="F203" s="284" t="s">
        <v>904</v>
      </c>
      <c r="G203" s="330" t="s">
        <v>1346</v>
      </c>
    </row>
    <row r="204" spans="1:7" ht="18">
      <c r="A204" s="331"/>
      <c r="B204" s="332"/>
      <c r="C204" s="333" t="s">
        <v>267</v>
      </c>
      <c r="D204" s="334"/>
      <c r="E204" s="335"/>
      <c r="F204" s="336"/>
      <c r="G204" s="337"/>
    </row>
    <row r="205" spans="1:7">
      <c r="A205" s="272"/>
    </row>
    <row r="206" spans="1:7" ht="18">
      <c r="A206" s="323"/>
      <c r="B206" s="324"/>
      <c r="C206" s="325" t="s">
        <v>1321</v>
      </c>
      <c r="D206" s="326"/>
      <c r="E206" s="327"/>
      <c r="F206" s="328"/>
      <c r="G206" s="329"/>
    </row>
    <row r="207" spans="1:7" ht="16.5">
      <c r="A207" s="272">
        <v>44160</v>
      </c>
      <c r="B207" s="268" t="s">
        <v>1031</v>
      </c>
      <c r="C207" s="268" t="s">
        <v>1322</v>
      </c>
      <c r="D207" s="270">
        <v>7000</v>
      </c>
      <c r="F207" s="284" t="s">
        <v>904</v>
      </c>
      <c r="G207" s="330" t="s">
        <v>700</v>
      </c>
    </row>
    <row r="208" spans="1:7" ht="16.5">
      <c r="A208" s="272"/>
      <c r="B208" s="268" t="s">
        <v>1117</v>
      </c>
      <c r="C208" s="290" t="s">
        <v>1318</v>
      </c>
      <c r="E208" s="271">
        <f>+D207</f>
        <v>7000</v>
      </c>
      <c r="F208" s="284" t="s">
        <v>904</v>
      </c>
      <c r="G208" s="330" t="s">
        <v>1347</v>
      </c>
    </row>
    <row r="209" spans="1:7" ht="18">
      <c r="A209" s="331"/>
      <c r="B209" s="332"/>
      <c r="C209" s="333" t="s">
        <v>267</v>
      </c>
      <c r="D209" s="334"/>
      <c r="E209" s="335"/>
      <c r="F209" s="336"/>
      <c r="G209" s="337"/>
    </row>
    <row r="210" spans="1:7">
      <c r="A210" s="272"/>
    </row>
    <row r="211" spans="1:7" ht="18">
      <c r="A211" s="323"/>
      <c r="B211" s="324"/>
      <c r="C211" s="325" t="s">
        <v>1323</v>
      </c>
      <c r="D211" s="326"/>
      <c r="E211" s="327"/>
      <c r="F211" s="328"/>
      <c r="G211" s="329"/>
    </row>
    <row r="212" spans="1:7" ht="16.5">
      <c r="A212" s="272">
        <v>44181</v>
      </c>
      <c r="B212" s="268" t="s">
        <v>1117</v>
      </c>
      <c r="C212" s="268" t="s">
        <v>1318</v>
      </c>
      <c r="D212" s="270">
        <v>4473.3999999999996</v>
      </c>
      <c r="F212" s="284" t="s">
        <v>904</v>
      </c>
      <c r="G212" s="330" t="s">
        <v>700</v>
      </c>
    </row>
    <row r="213" spans="1:7" ht="16.5">
      <c r="A213" s="272"/>
      <c r="B213" s="268" t="s">
        <v>1324</v>
      </c>
      <c r="C213" s="290" t="s">
        <v>1325</v>
      </c>
      <c r="E213" s="271">
        <f>+D212</f>
        <v>4473.3999999999996</v>
      </c>
      <c r="F213" s="284" t="s">
        <v>904</v>
      </c>
      <c r="G213" s="330" t="s">
        <v>1348</v>
      </c>
    </row>
    <row r="214" spans="1:7" ht="18">
      <c r="A214" s="331"/>
      <c r="B214" s="332"/>
      <c r="C214" s="333" t="s">
        <v>267</v>
      </c>
      <c r="D214" s="334"/>
      <c r="E214" s="335"/>
      <c r="F214" s="336"/>
      <c r="G214" s="337"/>
    </row>
    <row r="215" spans="1:7">
      <c r="A215" s="272"/>
    </row>
    <row r="216" spans="1:7" ht="18">
      <c r="A216" s="323"/>
      <c r="B216" s="324"/>
      <c r="C216" s="325" t="s">
        <v>1326</v>
      </c>
      <c r="D216" s="326"/>
      <c r="E216" s="327"/>
      <c r="F216" s="328"/>
      <c r="G216" s="329"/>
    </row>
    <row r="217" spans="1:7" ht="16.5">
      <c r="A217" s="272">
        <v>44139</v>
      </c>
      <c r="B217" s="268" t="s">
        <v>1327</v>
      </c>
      <c r="C217" s="268" t="s">
        <v>1328</v>
      </c>
      <c r="D217" s="270">
        <v>78422.87</v>
      </c>
      <c r="F217" s="284" t="s">
        <v>904</v>
      </c>
      <c r="G217" s="330" t="s">
        <v>700</v>
      </c>
    </row>
    <row r="218" spans="1:7" ht="16.5">
      <c r="A218" s="272"/>
      <c r="B218" s="268" t="s">
        <v>1329</v>
      </c>
      <c r="C218" s="290" t="s">
        <v>1330</v>
      </c>
      <c r="E218" s="271">
        <f>+D217</f>
        <v>78422.87</v>
      </c>
      <c r="F218" s="284" t="s">
        <v>904</v>
      </c>
      <c r="G218" s="330" t="s">
        <v>1349</v>
      </c>
    </row>
    <row r="219" spans="1:7" ht="18">
      <c r="A219" s="331"/>
      <c r="B219" s="332"/>
      <c r="C219" s="333" t="s">
        <v>267</v>
      </c>
      <c r="D219" s="334"/>
      <c r="E219" s="335"/>
      <c r="F219" s="336"/>
      <c r="G219" s="337"/>
    </row>
    <row r="220" spans="1:7">
      <c r="A220" s="272"/>
    </row>
    <row r="221" spans="1:7" ht="18">
      <c r="A221" s="323"/>
      <c r="B221" s="324"/>
      <c r="C221" s="325" t="s">
        <v>1331</v>
      </c>
      <c r="D221" s="326"/>
      <c r="E221" s="327"/>
      <c r="F221" s="328"/>
      <c r="G221" s="329"/>
    </row>
    <row r="222" spans="1:7" ht="16.5">
      <c r="A222" s="272">
        <v>44181</v>
      </c>
      <c r="B222" s="268" t="s">
        <v>1193</v>
      </c>
      <c r="C222" s="268" t="s">
        <v>1332</v>
      </c>
      <c r="D222" s="270">
        <v>1517.41</v>
      </c>
      <c r="F222" s="284" t="s">
        <v>904</v>
      </c>
      <c r="G222" s="330" t="s">
        <v>700</v>
      </c>
    </row>
    <row r="223" spans="1:7" ht="16.5">
      <c r="A223" s="272"/>
      <c r="B223" s="268" t="s">
        <v>1333</v>
      </c>
      <c r="C223" s="290" t="s">
        <v>1334</v>
      </c>
      <c r="E223" s="271">
        <f>+D222</f>
        <v>1517.41</v>
      </c>
      <c r="F223" s="284" t="s">
        <v>904</v>
      </c>
      <c r="G223" s="330" t="s">
        <v>1350</v>
      </c>
    </row>
    <row r="224" spans="1:7" ht="18">
      <c r="A224" s="331"/>
      <c r="B224" s="332"/>
      <c r="C224" s="333" t="s">
        <v>267</v>
      </c>
      <c r="D224" s="334"/>
      <c r="E224" s="335"/>
      <c r="F224" s="336"/>
      <c r="G224" s="337"/>
    </row>
    <row r="225" spans="1:7">
      <c r="A225" s="272"/>
    </row>
    <row r="226" spans="1:7" ht="18">
      <c r="A226" s="323"/>
      <c r="B226" s="324"/>
      <c r="C226" s="325" t="s">
        <v>1335</v>
      </c>
      <c r="D226" s="326"/>
      <c r="E226" s="327"/>
      <c r="F226" s="328"/>
      <c r="G226" s="329"/>
    </row>
    <row r="227" spans="1:7" ht="16.5">
      <c r="A227" s="272">
        <v>44230</v>
      </c>
      <c r="B227" s="268" t="s">
        <v>716</v>
      </c>
      <c r="C227" s="268" t="s">
        <v>1336</v>
      </c>
      <c r="D227" s="270">
        <v>46949.65</v>
      </c>
      <c r="F227" s="284" t="s">
        <v>904</v>
      </c>
      <c r="G227" s="330" t="s">
        <v>700</v>
      </c>
    </row>
    <row r="228" spans="1:7" ht="16.5">
      <c r="A228" s="272"/>
      <c r="B228" s="268" t="s">
        <v>1337</v>
      </c>
      <c r="C228" s="268" t="s">
        <v>1338</v>
      </c>
      <c r="D228" s="270">
        <v>40050.35</v>
      </c>
      <c r="F228" s="284" t="s">
        <v>904</v>
      </c>
      <c r="G228" s="330" t="s">
        <v>1351</v>
      </c>
    </row>
    <row r="229" spans="1:7" ht="16.5">
      <c r="A229" s="272"/>
      <c r="B229" s="268" t="s">
        <v>716</v>
      </c>
      <c r="C229" s="290" t="s">
        <v>1336</v>
      </c>
      <c r="E229" s="271">
        <f>+D227+D228</f>
        <v>87000</v>
      </c>
      <c r="F229" s="284" t="s">
        <v>904</v>
      </c>
      <c r="G229" s="330"/>
    </row>
    <row r="230" spans="1:7" ht="18">
      <c r="A230" s="331"/>
      <c r="B230" s="332"/>
      <c r="C230" s="333" t="s">
        <v>267</v>
      </c>
      <c r="D230" s="334"/>
      <c r="E230" s="335"/>
      <c r="F230" s="336"/>
      <c r="G230" s="337"/>
    </row>
    <row r="231" spans="1:7">
      <c r="A231" s="272"/>
    </row>
    <row r="232" spans="1:7" ht="18">
      <c r="A232" s="323"/>
      <c r="B232" s="324"/>
      <c r="C232" s="325" t="s">
        <v>1339</v>
      </c>
      <c r="D232" s="326"/>
      <c r="E232" s="327"/>
      <c r="F232" s="328"/>
      <c r="G232" s="329"/>
    </row>
    <row r="233" spans="1:7" ht="16.5">
      <c r="A233" s="272">
        <v>44342</v>
      </c>
      <c r="B233" s="268" t="s">
        <v>1340</v>
      </c>
      <c r="C233" s="268" t="s">
        <v>1341</v>
      </c>
      <c r="D233" s="270">
        <v>84.48</v>
      </c>
      <c r="F233" s="284" t="s">
        <v>904</v>
      </c>
      <c r="G233" s="330" t="s">
        <v>700</v>
      </c>
    </row>
    <row r="234" spans="1:7" ht="16.5">
      <c r="A234" s="272"/>
      <c r="B234" s="268" t="s">
        <v>1342</v>
      </c>
      <c r="C234" s="290" t="s">
        <v>1343</v>
      </c>
      <c r="E234" s="271">
        <f>+D233</f>
        <v>84.48</v>
      </c>
      <c r="F234" s="284" t="s">
        <v>904</v>
      </c>
      <c r="G234" s="330" t="s">
        <v>1352</v>
      </c>
    </row>
    <row r="235" spans="1:7" ht="18">
      <c r="A235" s="331"/>
      <c r="B235" s="332"/>
      <c r="C235" s="333" t="s">
        <v>267</v>
      </c>
      <c r="D235" s="334"/>
      <c r="E235" s="335"/>
      <c r="F235" s="336"/>
      <c r="G235" s="337"/>
    </row>
    <row r="236" spans="1:7">
      <c r="A236" s="272"/>
    </row>
    <row r="237" spans="1:7" ht="18">
      <c r="A237" s="323"/>
      <c r="B237" s="324"/>
      <c r="C237" s="325" t="s">
        <v>1353</v>
      </c>
      <c r="D237" s="326"/>
      <c r="E237" s="327"/>
      <c r="F237" s="328"/>
      <c r="G237" s="329"/>
    </row>
    <row r="238" spans="1:7" ht="16.5">
      <c r="A238" s="272">
        <v>44342</v>
      </c>
      <c r="B238" s="268" t="s">
        <v>788</v>
      </c>
      <c r="C238" s="268" t="s">
        <v>1356</v>
      </c>
      <c r="D238" s="270">
        <v>29018.639999999999</v>
      </c>
      <c r="F238" s="284" t="s">
        <v>904</v>
      </c>
      <c r="G238" s="330" t="s">
        <v>700</v>
      </c>
    </row>
    <row r="239" spans="1:7" ht="16.5">
      <c r="A239" s="272"/>
      <c r="B239" s="290" t="s">
        <v>790</v>
      </c>
      <c r="C239" s="290" t="s">
        <v>1357</v>
      </c>
      <c r="E239" s="271">
        <f>+D238</f>
        <v>29018.639999999999</v>
      </c>
      <c r="F239" s="284" t="s">
        <v>904</v>
      </c>
      <c r="G239" s="330" t="s">
        <v>1358</v>
      </c>
    </row>
    <row r="240" spans="1:7" ht="18">
      <c r="A240" s="331"/>
      <c r="B240" s="332"/>
      <c r="C240" s="333" t="s">
        <v>1355</v>
      </c>
      <c r="D240" s="334"/>
      <c r="E240" s="335"/>
      <c r="F240" s="336"/>
      <c r="G240" s="337"/>
    </row>
    <row r="241" spans="1:7">
      <c r="A241" s="272"/>
    </row>
    <row r="242" spans="1:7" ht="18">
      <c r="A242" s="323"/>
      <c r="B242" s="324"/>
      <c r="C242" s="325" t="s">
        <v>1354</v>
      </c>
      <c r="D242" s="326"/>
      <c r="E242" s="327"/>
      <c r="F242" s="328"/>
      <c r="G242" s="329"/>
    </row>
    <row r="243" spans="1:7" ht="16.5">
      <c r="A243" s="272">
        <v>44356</v>
      </c>
      <c r="B243" s="268" t="s">
        <v>788</v>
      </c>
      <c r="C243" s="268" t="s">
        <v>1356</v>
      </c>
      <c r="D243" s="270">
        <v>1381.84</v>
      </c>
      <c r="F243" s="284" t="s">
        <v>904</v>
      </c>
      <c r="G243" s="330" t="s">
        <v>700</v>
      </c>
    </row>
    <row r="244" spans="1:7" ht="16.5">
      <c r="A244" s="287"/>
      <c r="B244" s="293" t="s">
        <v>790</v>
      </c>
      <c r="C244" s="293" t="s">
        <v>1357</v>
      </c>
      <c r="D244" s="292"/>
      <c r="E244" s="384">
        <f>+D243</f>
        <v>1381.84</v>
      </c>
      <c r="F244" s="456" t="s">
        <v>904</v>
      </c>
      <c r="G244" s="330" t="s">
        <v>1390</v>
      </c>
    </row>
    <row r="245" spans="1:7" ht="18">
      <c r="A245" s="382"/>
      <c r="B245" s="383"/>
      <c r="C245" s="333" t="s">
        <v>1355</v>
      </c>
      <c r="D245" s="345"/>
      <c r="E245" s="503"/>
      <c r="F245" s="508"/>
      <c r="G245" s="337"/>
    </row>
    <row r="246" spans="1:7">
      <c r="A246" s="287"/>
      <c r="B246" s="288"/>
      <c r="C246" s="288"/>
      <c r="D246" s="292"/>
      <c r="E246" s="384"/>
      <c r="F246" s="457"/>
    </row>
    <row r="247" spans="1:7" ht="18">
      <c r="A247" s="509"/>
      <c r="B247" s="623" t="s">
        <v>1364</v>
      </c>
      <c r="C247" s="623"/>
      <c r="D247" s="623"/>
      <c r="E247" s="623"/>
      <c r="F247" s="511"/>
      <c r="G247" s="329"/>
    </row>
    <row r="248" spans="1:7" ht="16.5">
      <c r="A248" s="512">
        <v>44377</v>
      </c>
      <c r="B248" s="316" t="s">
        <v>747</v>
      </c>
      <c r="C248" s="316" t="s">
        <v>891</v>
      </c>
      <c r="D248" s="317">
        <v>12197.73</v>
      </c>
      <c r="E248" s="317"/>
      <c r="F248" s="456" t="s">
        <v>904</v>
      </c>
      <c r="G248" s="330" t="s">
        <v>888</v>
      </c>
    </row>
    <row r="249" spans="1:7" ht="16.5">
      <c r="A249" s="512"/>
      <c r="B249" s="318" t="s">
        <v>1359</v>
      </c>
      <c r="C249" s="318" t="s">
        <v>1360</v>
      </c>
      <c r="D249" s="319" t="s">
        <v>14</v>
      </c>
      <c r="E249" s="317">
        <v>12197.73</v>
      </c>
      <c r="F249" s="456" t="s">
        <v>904</v>
      </c>
      <c r="G249" s="330"/>
    </row>
    <row r="250" spans="1:7" ht="16.5">
      <c r="A250" s="287"/>
      <c r="B250" s="316" t="s">
        <v>747</v>
      </c>
      <c r="C250" s="316" t="s">
        <v>891</v>
      </c>
      <c r="D250" s="317">
        <v>10810</v>
      </c>
      <c r="E250" s="317"/>
      <c r="F250" s="456" t="s">
        <v>904</v>
      </c>
      <c r="G250" s="330"/>
    </row>
    <row r="251" spans="1:7" ht="16.5">
      <c r="A251" s="287"/>
      <c r="B251" s="318" t="s">
        <v>1361</v>
      </c>
      <c r="C251" s="318" t="s">
        <v>1362</v>
      </c>
      <c r="D251" s="319" t="s">
        <v>14</v>
      </c>
      <c r="E251" s="317">
        <v>10810</v>
      </c>
      <c r="F251" s="456" t="s">
        <v>904</v>
      </c>
      <c r="G251" s="330"/>
    </row>
    <row r="252" spans="1:7" ht="18">
      <c r="A252" s="382"/>
      <c r="B252" s="383"/>
      <c r="C252" s="333" t="s">
        <v>1363</v>
      </c>
      <c r="D252" s="345"/>
      <c r="E252" s="503"/>
      <c r="F252" s="508"/>
      <c r="G252" s="337"/>
    </row>
    <row r="253" spans="1:7" ht="16" thickBot="1">
      <c r="A253" s="287"/>
      <c r="B253" s="288"/>
      <c r="C253" s="288"/>
      <c r="D253" s="292"/>
      <c r="E253" s="384"/>
      <c r="F253" s="457"/>
    </row>
    <row r="254" spans="1:7" ht="18">
      <c r="A254" s="513"/>
      <c r="B254" s="624" t="s">
        <v>1365</v>
      </c>
      <c r="C254" s="624"/>
      <c r="D254" s="624"/>
      <c r="E254" s="624"/>
      <c r="F254" s="514"/>
      <c r="G254" s="301"/>
    </row>
    <row r="255" spans="1:7" ht="16.5">
      <c r="A255" s="515">
        <v>44377</v>
      </c>
      <c r="B255" s="316" t="s">
        <v>885</v>
      </c>
      <c r="C255" s="316" t="s">
        <v>1371</v>
      </c>
      <c r="D255" s="317">
        <v>40000</v>
      </c>
      <c r="E255" s="317"/>
      <c r="F255" s="456" t="s">
        <v>904</v>
      </c>
      <c r="G255" s="294" t="s">
        <v>1366</v>
      </c>
    </row>
    <row r="256" spans="1:7" ht="16.5">
      <c r="A256" s="515"/>
      <c r="B256" s="318" t="s">
        <v>1117</v>
      </c>
      <c r="C256" s="318" t="s">
        <v>1372</v>
      </c>
      <c r="D256" s="319" t="s">
        <v>14</v>
      </c>
      <c r="E256" s="317">
        <v>40000</v>
      </c>
      <c r="F256" s="456" t="s">
        <v>904</v>
      </c>
      <c r="G256" s="294"/>
    </row>
    <row r="257" spans="1:7" ht="16.5">
      <c r="A257" s="391"/>
      <c r="B257" s="316" t="s">
        <v>923</v>
      </c>
      <c r="C257" s="316" t="s">
        <v>1373</v>
      </c>
      <c r="D257" s="317">
        <v>5000</v>
      </c>
      <c r="E257" s="317"/>
      <c r="F257" s="456" t="s">
        <v>904</v>
      </c>
      <c r="G257" s="294"/>
    </row>
    <row r="258" spans="1:7" ht="16.5">
      <c r="A258" s="302"/>
      <c r="B258" s="318" t="s">
        <v>880</v>
      </c>
      <c r="C258" s="318" t="s">
        <v>1374</v>
      </c>
      <c r="D258" s="319" t="s">
        <v>14</v>
      </c>
      <c r="E258" s="317">
        <v>5000</v>
      </c>
      <c r="F258" s="284" t="s">
        <v>904</v>
      </c>
      <c r="G258" s="320"/>
    </row>
    <row r="259" spans="1:7" ht="16.5">
      <c r="A259" s="302"/>
      <c r="B259" s="316" t="s">
        <v>1376</v>
      </c>
      <c r="C259" s="316" t="s">
        <v>1375</v>
      </c>
      <c r="D259" s="317">
        <v>5000</v>
      </c>
      <c r="E259" s="317"/>
      <c r="F259" s="284" t="s">
        <v>904</v>
      </c>
      <c r="G259" s="294"/>
    </row>
    <row r="260" spans="1:7" ht="16.5">
      <c r="A260" s="302"/>
      <c r="B260" s="318" t="s">
        <v>880</v>
      </c>
      <c r="C260" s="318" t="s">
        <v>1374</v>
      </c>
      <c r="D260" s="319" t="s">
        <v>14</v>
      </c>
      <c r="E260" s="317">
        <v>5000</v>
      </c>
      <c r="F260" s="284" t="s">
        <v>904</v>
      </c>
      <c r="G260" s="294"/>
    </row>
    <row r="261" spans="1:7" ht="16.5">
      <c r="A261" s="302"/>
      <c r="B261" s="316" t="s">
        <v>1377</v>
      </c>
      <c r="C261" s="316" t="s">
        <v>1378</v>
      </c>
      <c r="D261" s="317">
        <v>30000</v>
      </c>
      <c r="E261" s="317"/>
      <c r="F261" s="284" t="s">
        <v>904</v>
      </c>
      <c r="G261" s="294"/>
    </row>
    <row r="262" spans="1:7" ht="16.5">
      <c r="A262" s="302"/>
      <c r="B262" s="318" t="s">
        <v>940</v>
      </c>
      <c r="C262" s="318" t="s">
        <v>1379</v>
      </c>
      <c r="D262" s="319" t="s">
        <v>14</v>
      </c>
      <c r="E262" s="317">
        <v>30000</v>
      </c>
      <c r="F262" s="284" t="s">
        <v>904</v>
      </c>
      <c r="G262" s="294"/>
    </row>
    <row r="263" spans="1:7" ht="16.5">
      <c r="A263" s="302"/>
      <c r="B263" s="316" t="s">
        <v>1327</v>
      </c>
      <c r="C263" s="316" t="s">
        <v>1328</v>
      </c>
      <c r="D263" s="317">
        <v>20000</v>
      </c>
      <c r="E263" s="317"/>
      <c r="F263" s="284" t="s">
        <v>904</v>
      </c>
      <c r="G263" s="294"/>
    </row>
    <row r="264" spans="1:7" ht="16.5">
      <c r="A264" s="302"/>
      <c r="B264" s="318" t="s">
        <v>1380</v>
      </c>
      <c r="C264" s="318" t="s">
        <v>1381</v>
      </c>
      <c r="D264" s="319" t="s">
        <v>14</v>
      </c>
      <c r="E264" s="317">
        <v>20000</v>
      </c>
      <c r="F264" s="284" t="s">
        <v>904</v>
      </c>
      <c r="G264" s="294"/>
    </row>
    <row r="265" spans="1:7" ht="16.5">
      <c r="A265" s="302"/>
      <c r="B265" s="316" t="s">
        <v>1377</v>
      </c>
      <c r="C265" s="316" t="s">
        <v>1378</v>
      </c>
      <c r="D265" s="317">
        <v>12513.54</v>
      </c>
      <c r="E265" s="317"/>
      <c r="F265" s="284" t="s">
        <v>904</v>
      </c>
      <c r="G265" s="294"/>
    </row>
    <row r="266" spans="1:7" ht="16.5">
      <c r="A266" s="302"/>
      <c r="B266" s="318" t="s">
        <v>1382</v>
      </c>
      <c r="C266" s="318" t="s">
        <v>1383</v>
      </c>
      <c r="D266" s="319" t="s">
        <v>14</v>
      </c>
      <c r="E266" s="317">
        <v>12513.54</v>
      </c>
      <c r="F266" s="284" t="s">
        <v>904</v>
      </c>
      <c r="G266" s="294"/>
    </row>
    <row r="267" spans="1:7" ht="16.5">
      <c r="A267" s="302"/>
      <c r="B267" s="316" t="s">
        <v>1095</v>
      </c>
      <c r="C267" s="316" t="s">
        <v>1098</v>
      </c>
      <c r="D267" s="317">
        <v>40000</v>
      </c>
      <c r="E267" s="317"/>
      <c r="F267" s="284" t="s">
        <v>904</v>
      </c>
      <c r="G267" s="294"/>
    </row>
    <row r="268" spans="1:7" ht="16.5">
      <c r="A268" s="302"/>
      <c r="B268" s="318" t="s">
        <v>1384</v>
      </c>
      <c r="C268" s="318" t="s">
        <v>482</v>
      </c>
      <c r="D268" s="319" t="s">
        <v>14</v>
      </c>
      <c r="E268" s="317">
        <v>40000</v>
      </c>
      <c r="F268" s="284" t="s">
        <v>904</v>
      </c>
      <c r="G268" s="294"/>
    </row>
    <row r="269" spans="1:7" ht="16.5">
      <c r="A269" s="302"/>
      <c r="B269" s="316" t="s">
        <v>1385</v>
      </c>
      <c r="C269" s="316" t="s">
        <v>1386</v>
      </c>
      <c r="D269" s="317">
        <v>6886</v>
      </c>
      <c r="E269" s="317"/>
      <c r="F269" s="284" t="s">
        <v>904</v>
      </c>
      <c r="G269" s="294"/>
    </row>
    <row r="270" spans="1:7" ht="16.5">
      <c r="A270" s="302"/>
      <c r="B270" s="318" t="s">
        <v>1027</v>
      </c>
      <c r="C270" s="318" t="s">
        <v>1387</v>
      </c>
      <c r="D270" s="319" t="s">
        <v>14</v>
      </c>
      <c r="E270" s="317">
        <v>6886</v>
      </c>
      <c r="F270" s="284" t="s">
        <v>904</v>
      </c>
      <c r="G270" s="294"/>
    </row>
    <row r="271" spans="1:7" ht="18.5" thickBot="1">
      <c r="A271" s="303"/>
      <c r="B271" s="304"/>
      <c r="C271" s="305" t="s">
        <v>1388</v>
      </c>
      <c r="D271" s="306"/>
      <c r="E271" s="307"/>
      <c r="F271" s="308"/>
      <c r="G271" s="309"/>
    </row>
    <row r="272" spans="1:7" ht="16" thickBot="1">
      <c r="A272" s="272"/>
    </row>
    <row r="273" spans="1:7" ht="18">
      <c r="A273" s="321"/>
      <c r="B273" s="322"/>
      <c r="C273" s="298" t="s">
        <v>1681</v>
      </c>
      <c r="D273" s="299"/>
      <c r="E273" s="300"/>
      <c r="F273" s="313"/>
      <c r="G273" s="301"/>
    </row>
    <row r="274" spans="1:7" ht="16.5">
      <c r="A274" s="302">
        <v>44362</v>
      </c>
      <c r="B274" s="268" t="s">
        <v>1367</v>
      </c>
      <c r="C274" s="268" t="s">
        <v>1368</v>
      </c>
      <c r="D274" s="270">
        <v>189828.17</v>
      </c>
      <c r="F274" s="284" t="s">
        <v>904</v>
      </c>
      <c r="G274" s="294" t="s">
        <v>1391</v>
      </c>
    </row>
    <row r="275" spans="1:7" ht="16.5">
      <c r="A275" s="302"/>
      <c r="B275" s="290" t="s">
        <v>1369</v>
      </c>
      <c r="C275" s="290" t="s">
        <v>1370</v>
      </c>
      <c r="E275" s="271">
        <f>+D274</f>
        <v>189828.17</v>
      </c>
      <c r="F275" s="284" t="s">
        <v>904</v>
      </c>
      <c r="G275" s="294" t="s">
        <v>1392</v>
      </c>
    </row>
    <row r="276" spans="1:7" ht="18.5" thickBot="1">
      <c r="A276" s="303"/>
      <c r="B276" s="304"/>
      <c r="C276" s="312" t="s">
        <v>1389</v>
      </c>
      <c r="D276" s="306"/>
      <c r="E276" s="307"/>
      <c r="F276" s="308"/>
      <c r="G276" s="309"/>
    </row>
    <row r="277" spans="1:7">
      <c r="A277" s="272"/>
    </row>
    <row r="278" spans="1:7" ht="18">
      <c r="A278" s="323"/>
      <c r="B278" s="324"/>
      <c r="C278" s="325" t="s">
        <v>1393</v>
      </c>
      <c r="D278" s="326"/>
      <c r="E278" s="327"/>
      <c r="F278" s="328"/>
      <c r="G278" s="329"/>
    </row>
    <row r="279" spans="1:7" ht="16.5">
      <c r="A279" s="272">
        <v>44328</v>
      </c>
      <c r="B279" s="268" t="s">
        <v>933</v>
      </c>
      <c r="C279" s="268" t="s">
        <v>1241</v>
      </c>
      <c r="D279" s="270">
        <v>389.2</v>
      </c>
      <c r="F279" s="284" t="s">
        <v>904</v>
      </c>
      <c r="G279" s="330" t="s">
        <v>700</v>
      </c>
    </row>
    <row r="280" spans="1:7" ht="16.5">
      <c r="A280" s="272"/>
      <c r="B280" s="290" t="s">
        <v>846</v>
      </c>
      <c r="C280" s="290" t="s">
        <v>1395</v>
      </c>
      <c r="E280" s="271">
        <f>+D279</f>
        <v>389.2</v>
      </c>
      <c r="F280" s="284" t="s">
        <v>904</v>
      </c>
      <c r="G280" s="330" t="s">
        <v>1432</v>
      </c>
    </row>
    <row r="281" spans="1:7" ht="18">
      <c r="A281" s="331"/>
      <c r="B281" s="332"/>
      <c r="C281" s="333" t="s">
        <v>1394</v>
      </c>
      <c r="D281" s="334"/>
      <c r="E281" s="335"/>
      <c r="F281" s="336"/>
      <c r="G281" s="337"/>
    </row>
    <row r="282" spans="1:7">
      <c r="A282" s="272"/>
    </row>
    <row r="283" spans="1:7" ht="18">
      <c r="A283" s="323"/>
      <c r="B283" s="324"/>
      <c r="C283" s="325" t="s">
        <v>1396</v>
      </c>
      <c r="D283" s="326"/>
      <c r="E283" s="327"/>
      <c r="F283" s="328"/>
      <c r="G283" s="329"/>
    </row>
    <row r="284" spans="1:7" ht="16.5">
      <c r="A284" s="272">
        <v>44377</v>
      </c>
      <c r="B284" s="268" t="s">
        <v>1397</v>
      </c>
      <c r="C284" s="268" t="s">
        <v>1398</v>
      </c>
      <c r="D284" s="270">
        <v>2100.75</v>
      </c>
      <c r="F284" s="284" t="s">
        <v>904</v>
      </c>
      <c r="G284" s="330" t="s">
        <v>700</v>
      </c>
    </row>
    <row r="285" spans="1:7" ht="16.5">
      <c r="A285" s="272"/>
      <c r="B285" s="268" t="s">
        <v>1397</v>
      </c>
      <c r="C285" s="268" t="s">
        <v>1399</v>
      </c>
      <c r="D285" s="270">
        <v>3393</v>
      </c>
      <c r="F285" s="284" t="s">
        <v>904</v>
      </c>
      <c r="G285" s="330" t="s">
        <v>1406</v>
      </c>
    </row>
    <row r="286" spans="1:7" ht="16.5">
      <c r="A286" s="272"/>
      <c r="B286" s="268" t="s">
        <v>1397</v>
      </c>
      <c r="C286" s="268" t="s">
        <v>1400</v>
      </c>
      <c r="D286" s="270">
        <v>1939.3</v>
      </c>
      <c r="F286" s="284" t="s">
        <v>904</v>
      </c>
      <c r="G286" s="330"/>
    </row>
    <row r="287" spans="1:7" ht="16.5">
      <c r="A287" s="272"/>
      <c r="B287" s="268" t="s">
        <v>1146</v>
      </c>
      <c r="C287" s="290" t="s">
        <v>1403</v>
      </c>
      <c r="E287" s="271">
        <v>2100.75</v>
      </c>
      <c r="F287" s="284" t="s">
        <v>904</v>
      </c>
      <c r="G287" s="330"/>
    </row>
    <row r="288" spans="1:7" ht="16.5">
      <c r="A288" s="272"/>
      <c r="B288" s="268" t="s">
        <v>1146</v>
      </c>
      <c r="C288" s="290" t="s">
        <v>1404</v>
      </c>
      <c r="E288" s="271">
        <v>3393</v>
      </c>
      <c r="F288" s="284" t="s">
        <v>904</v>
      </c>
      <c r="G288" s="330"/>
    </row>
    <row r="289" spans="1:7" ht="16.5">
      <c r="A289" s="272"/>
      <c r="B289" s="268" t="s">
        <v>1146</v>
      </c>
      <c r="C289" s="290" t="s">
        <v>1405</v>
      </c>
      <c r="E289" s="271">
        <v>1939.3</v>
      </c>
      <c r="F289" s="284" t="s">
        <v>904</v>
      </c>
      <c r="G289" s="330"/>
    </row>
    <row r="290" spans="1:7" ht="18">
      <c r="A290" s="331"/>
      <c r="B290" s="332"/>
      <c r="C290" s="333" t="s">
        <v>1402</v>
      </c>
      <c r="D290" s="334"/>
      <c r="E290" s="335"/>
      <c r="F290" s="336"/>
      <c r="G290" s="337"/>
    </row>
    <row r="291" spans="1:7">
      <c r="A291" s="272"/>
      <c r="C291"/>
      <c r="D291" s="270" t="s">
        <v>14</v>
      </c>
    </row>
    <row r="292" spans="1:7" ht="18">
      <c r="A292" s="323"/>
      <c r="B292" s="324"/>
      <c r="C292" s="325" t="s">
        <v>1407</v>
      </c>
      <c r="D292" s="326"/>
      <c r="E292" s="327"/>
      <c r="F292" s="328"/>
      <c r="G292" s="329"/>
    </row>
    <row r="293" spans="1:7" ht="16.5">
      <c r="A293" s="272">
        <v>44377</v>
      </c>
      <c r="B293" s="268" t="s">
        <v>1107</v>
      </c>
      <c r="C293" s="268" t="s">
        <v>1408</v>
      </c>
      <c r="D293" s="270">
        <v>664.04</v>
      </c>
      <c r="F293" s="284" t="s">
        <v>904</v>
      </c>
      <c r="G293" s="330" t="s">
        <v>700</v>
      </c>
    </row>
    <row r="294" spans="1:7" ht="16.5">
      <c r="A294" s="272"/>
      <c r="B294" s="268" t="s">
        <v>1107</v>
      </c>
      <c r="C294" s="268" t="s">
        <v>1408</v>
      </c>
      <c r="D294" s="270">
        <v>41.07</v>
      </c>
      <c r="F294" s="284" t="s">
        <v>904</v>
      </c>
      <c r="G294" s="330" t="s">
        <v>1413</v>
      </c>
    </row>
    <row r="295" spans="1:7" ht="16.5">
      <c r="A295" s="272"/>
      <c r="B295" s="268" t="s">
        <v>1107</v>
      </c>
      <c r="C295" s="268" t="s">
        <v>1408</v>
      </c>
      <c r="D295" s="270">
        <v>72.75</v>
      </c>
      <c r="F295" s="284" t="s">
        <v>904</v>
      </c>
      <c r="G295" s="330"/>
    </row>
    <row r="296" spans="1:7" ht="16.5">
      <c r="A296" s="272"/>
      <c r="B296" s="268" t="s">
        <v>1107</v>
      </c>
      <c r="C296" s="268" t="s">
        <v>1408</v>
      </c>
      <c r="D296" s="270">
        <v>59.75</v>
      </c>
      <c r="F296" s="284" t="s">
        <v>904</v>
      </c>
      <c r="G296" s="330"/>
    </row>
    <row r="297" spans="1:7" ht="16.5">
      <c r="A297" s="272"/>
      <c r="B297" s="268" t="s">
        <v>1107</v>
      </c>
      <c r="C297" s="268" t="s">
        <v>1408</v>
      </c>
      <c r="D297" s="270">
        <v>149.97</v>
      </c>
      <c r="F297" s="284" t="s">
        <v>904</v>
      </c>
      <c r="G297" s="330"/>
    </row>
    <row r="298" spans="1:7" ht="16.5">
      <c r="A298" s="272"/>
      <c r="B298" s="268" t="s">
        <v>1107</v>
      </c>
      <c r="C298" s="268" t="s">
        <v>1408</v>
      </c>
      <c r="D298" s="270">
        <v>10.99</v>
      </c>
      <c r="F298" s="284" t="s">
        <v>904</v>
      </c>
      <c r="G298" s="330"/>
    </row>
    <row r="299" spans="1:7" ht="16.5">
      <c r="A299" s="272"/>
      <c r="B299" s="268" t="s">
        <v>1107</v>
      </c>
      <c r="C299" s="268" t="s">
        <v>1408</v>
      </c>
      <c r="D299" s="270">
        <v>127.79</v>
      </c>
      <c r="F299" s="284" t="s">
        <v>904</v>
      </c>
      <c r="G299" s="330"/>
    </row>
    <row r="300" spans="1:7" ht="16.5">
      <c r="A300" s="272"/>
      <c r="B300" s="268" t="s">
        <v>1107</v>
      </c>
      <c r="C300" s="268" t="s">
        <v>1408</v>
      </c>
      <c r="D300" s="270">
        <v>32.97</v>
      </c>
      <c r="F300" s="284" t="s">
        <v>904</v>
      </c>
      <c r="G300" s="330"/>
    </row>
    <row r="301" spans="1:7" ht="16.5">
      <c r="A301" s="272"/>
      <c r="B301" s="268" t="s">
        <v>1107</v>
      </c>
      <c r="C301" s="268" t="s">
        <v>1408</v>
      </c>
      <c r="D301" s="270">
        <v>54.95</v>
      </c>
      <c r="F301" s="284" t="s">
        <v>904</v>
      </c>
      <c r="G301" s="330"/>
    </row>
    <row r="302" spans="1:7" ht="16.5">
      <c r="A302" s="272"/>
      <c r="B302" s="268" t="s">
        <v>1107</v>
      </c>
      <c r="C302" s="268" t="s">
        <v>1408</v>
      </c>
      <c r="D302" s="270">
        <v>11.19</v>
      </c>
      <c r="F302" s="284" t="s">
        <v>904</v>
      </c>
      <c r="G302" s="330"/>
    </row>
    <row r="303" spans="1:7" ht="16.5">
      <c r="A303" s="272"/>
      <c r="B303" s="268" t="s">
        <v>1107</v>
      </c>
      <c r="C303" s="268" t="s">
        <v>1408</v>
      </c>
      <c r="D303" s="270">
        <v>23.99</v>
      </c>
      <c r="F303" s="284" t="s">
        <v>904</v>
      </c>
      <c r="G303" s="330"/>
    </row>
    <row r="304" spans="1:7" ht="16.5">
      <c r="A304" s="272"/>
      <c r="B304" s="268" t="s">
        <v>1107</v>
      </c>
      <c r="C304" s="268" t="s">
        <v>1408</v>
      </c>
      <c r="D304" s="270">
        <v>119.9</v>
      </c>
      <c r="F304" s="284" t="s">
        <v>904</v>
      </c>
      <c r="G304" s="330"/>
    </row>
    <row r="305" spans="1:7" ht="16.5">
      <c r="A305" s="272"/>
      <c r="B305" s="268" t="s">
        <v>1107</v>
      </c>
      <c r="C305" s="268" t="s">
        <v>1408</v>
      </c>
      <c r="D305" s="270">
        <v>70</v>
      </c>
      <c r="F305" s="284" t="s">
        <v>904</v>
      </c>
      <c r="G305" s="330"/>
    </row>
    <row r="306" spans="1:7" ht="16.5">
      <c r="A306" s="272"/>
      <c r="B306" s="268" t="s">
        <v>1107</v>
      </c>
      <c r="C306" s="268" t="s">
        <v>1408</v>
      </c>
      <c r="D306" s="270">
        <v>3750</v>
      </c>
      <c r="F306" s="284" t="s">
        <v>904</v>
      </c>
      <c r="G306" s="330"/>
    </row>
    <row r="307" spans="1:7" ht="16.5">
      <c r="A307" s="272"/>
      <c r="B307" s="268" t="s">
        <v>1107</v>
      </c>
      <c r="C307" s="268" t="s">
        <v>1408</v>
      </c>
      <c r="D307" s="270">
        <v>708.75</v>
      </c>
      <c r="F307" s="284" t="s">
        <v>904</v>
      </c>
      <c r="G307" s="330"/>
    </row>
    <row r="308" spans="1:7" ht="16.5">
      <c r="A308" s="272"/>
      <c r="B308" s="268" t="s">
        <v>1107</v>
      </c>
      <c r="C308" s="268" t="s">
        <v>1408</v>
      </c>
      <c r="D308" s="270">
        <v>59.95</v>
      </c>
      <c r="F308" s="284" t="s">
        <v>904</v>
      </c>
      <c r="G308" s="330"/>
    </row>
    <row r="309" spans="1:7" ht="16.5">
      <c r="A309" s="272"/>
      <c r="B309" s="268" t="s">
        <v>1031</v>
      </c>
      <c r="C309" s="290" t="s">
        <v>1409</v>
      </c>
      <c r="E309" s="270">
        <v>664.04</v>
      </c>
      <c r="F309" s="284" t="s">
        <v>904</v>
      </c>
      <c r="G309" s="330"/>
    </row>
    <row r="310" spans="1:7" ht="16.5">
      <c r="A310" s="272"/>
      <c r="B310" s="268" t="s">
        <v>1031</v>
      </c>
      <c r="C310" s="290" t="s">
        <v>1409</v>
      </c>
      <c r="E310" s="270">
        <v>41.07</v>
      </c>
      <c r="F310" s="284" t="s">
        <v>904</v>
      </c>
      <c r="G310" s="330"/>
    </row>
    <row r="311" spans="1:7" ht="16.5">
      <c r="A311" s="272"/>
      <c r="B311" s="268" t="s">
        <v>1031</v>
      </c>
      <c r="C311" s="290" t="s">
        <v>1409</v>
      </c>
      <c r="E311" s="270">
        <v>72.75</v>
      </c>
      <c r="F311" s="284" t="s">
        <v>904</v>
      </c>
      <c r="G311" s="330"/>
    </row>
    <row r="312" spans="1:7" ht="16.5">
      <c r="A312" s="272"/>
      <c r="B312" s="268" t="s">
        <v>1031</v>
      </c>
      <c r="C312" s="290" t="s">
        <v>1409</v>
      </c>
      <c r="E312" s="270">
        <v>59.75</v>
      </c>
      <c r="F312" s="284" t="s">
        <v>904</v>
      </c>
      <c r="G312" s="330"/>
    </row>
    <row r="313" spans="1:7" ht="16.5">
      <c r="A313" s="272"/>
      <c r="B313" s="268" t="s">
        <v>1031</v>
      </c>
      <c r="C313" s="290" t="s">
        <v>1409</v>
      </c>
      <c r="E313" s="270">
        <v>149.97</v>
      </c>
      <c r="F313" s="284" t="s">
        <v>904</v>
      </c>
      <c r="G313" s="330"/>
    </row>
    <row r="314" spans="1:7" ht="16.5">
      <c r="A314" s="272"/>
      <c r="B314" s="268" t="s">
        <v>1031</v>
      </c>
      <c r="C314" s="290" t="s">
        <v>1409</v>
      </c>
      <c r="E314" s="270">
        <v>10.99</v>
      </c>
      <c r="F314" s="284" t="s">
        <v>904</v>
      </c>
      <c r="G314" s="330"/>
    </row>
    <row r="315" spans="1:7" ht="16.5">
      <c r="A315" s="272"/>
      <c r="B315" s="268" t="s">
        <v>1031</v>
      </c>
      <c r="C315" s="290" t="s">
        <v>1409</v>
      </c>
      <c r="E315" s="270">
        <v>127.79</v>
      </c>
      <c r="F315" s="284" t="s">
        <v>904</v>
      </c>
      <c r="G315" s="330"/>
    </row>
    <row r="316" spans="1:7" ht="16.5">
      <c r="A316" s="272"/>
      <c r="B316" s="268" t="s">
        <v>1031</v>
      </c>
      <c r="C316" s="290" t="s">
        <v>1409</v>
      </c>
      <c r="E316" s="270">
        <v>32.97</v>
      </c>
      <c r="F316" s="284" t="s">
        <v>904</v>
      </c>
      <c r="G316" s="330"/>
    </row>
    <row r="317" spans="1:7" ht="16.5">
      <c r="A317" s="272"/>
      <c r="B317" s="268" t="s">
        <v>1031</v>
      </c>
      <c r="C317" s="290" t="s">
        <v>1409</v>
      </c>
      <c r="E317" s="270">
        <v>54.95</v>
      </c>
      <c r="F317" s="284" t="s">
        <v>904</v>
      </c>
      <c r="G317" s="330"/>
    </row>
    <row r="318" spans="1:7" ht="16.5">
      <c r="A318" s="272"/>
      <c r="B318" s="268" t="s">
        <v>1031</v>
      </c>
      <c r="C318" s="290" t="s">
        <v>1409</v>
      </c>
      <c r="E318" s="270">
        <v>11.19</v>
      </c>
      <c r="F318" s="284" t="s">
        <v>904</v>
      </c>
      <c r="G318" s="330"/>
    </row>
    <row r="319" spans="1:7" ht="16.5">
      <c r="A319" s="272"/>
      <c r="B319" s="268" t="s">
        <v>1031</v>
      </c>
      <c r="C319" s="290" t="s">
        <v>1409</v>
      </c>
      <c r="E319" s="270">
        <v>23.99</v>
      </c>
      <c r="F319" s="284" t="s">
        <v>904</v>
      </c>
      <c r="G319" s="330"/>
    </row>
    <row r="320" spans="1:7" ht="16.5">
      <c r="A320" s="272"/>
      <c r="B320" s="268" t="s">
        <v>1031</v>
      </c>
      <c r="C320" s="290" t="s">
        <v>1409</v>
      </c>
      <c r="E320" s="270">
        <v>119.9</v>
      </c>
      <c r="F320" s="284" t="s">
        <v>904</v>
      </c>
      <c r="G320" s="330"/>
    </row>
    <row r="321" spans="1:7" ht="16.5">
      <c r="A321" s="272"/>
      <c r="B321" s="268" t="s">
        <v>1031</v>
      </c>
      <c r="C321" s="290" t="s">
        <v>1409</v>
      </c>
      <c r="E321" s="270">
        <v>70</v>
      </c>
      <c r="F321" s="284" t="s">
        <v>904</v>
      </c>
      <c r="G321" s="330"/>
    </row>
    <row r="322" spans="1:7" ht="16.5">
      <c r="A322" s="272"/>
      <c r="B322" s="268" t="s">
        <v>1031</v>
      </c>
      <c r="C322" s="290" t="s">
        <v>1409</v>
      </c>
      <c r="E322" s="270">
        <v>3750</v>
      </c>
      <c r="F322" s="284" t="s">
        <v>904</v>
      </c>
      <c r="G322" s="330"/>
    </row>
    <row r="323" spans="1:7" ht="16.5">
      <c r="A323" s="272"/>
      <c r="B323" s="268" t="s">
        <v>1031</v>
      </c>
      <c r="C323" s="290" t="s">
        <v>1409</v>
      </c>
      <c r="E323" s="270">
        <v>708.75</v>
      </c>
      <c r="F323" s="284" t="s">
        <v>904</v>
      </c>
      <c r="G323" s="330"/>
    </row>
    <row r="324" spans="1:7" ht="18">
      <c r="A324" s="331"/>
      <c r="B324" s="332" t="s">
        <v>1031</v>
      </c>
      <c r="C324" s="339" t="s">
        <v>1410</v>
      </c>
      <c r="D324" s="334"/>
      <c r="E324" s="334">
        <v>59.95</v>
      </c>
      <c r="F324" s="340" t="s">
        <v>904</v>
      </c>
      <c r="G324" s="337"/>
    </row>
    <row r="325" spans="1:7">
      <c r="A325" s="272"/>
      <c r="C325" s="290"/>
      <c r="E325" s="270"/>
    </row>
    <row r="326" spans="1:7" ht="18">
      <c r="A326" s="323"/>
      <c r="B326" s="324"/>
      <c r="C326" s="325" t="s">
        <v>1412</v>
      </c>
      <c r="D326" s="326"/>
      <c r="E326" s="327"/>
      <c r="F326" s="328"/>
      <c r="G326" s="329"/>
    </row>
    <row r="327" spans="1:7" ht="16.5">
      <c r="A327" s="272">
        <v>44377</v>
      </c>
      <c r="B327" s="268" t="s">
        <v>1031</v>
      </c>
      <c r="C327" s="338" t="s">
        <v>1409</v>
      </c>
      <c r="D327" s="271">
        <v>4130</v>
      </c>
      <c r="F327" s="284" t="s">
        <v>904</v>
      </c>
      <c r="G327" s="330" t="s">
        <v>700</v>
      </c>
    </row>
    <row r="328" spans="1:7" ht="16.5">
      <c r="A328" s="272"/>
      <c r="B328" s="268" t="s">
        <v>1031</v>
      </c>
      <c r="C328" s="338" t="s">
        <v>1409</v>
      </c>
      <c r="D328" s="271">
        <v>1615</v>
      </c>
      <c r="F328" s="284" t="s">
        <v>904</v>
      </c>
      <c r="G328" s="330" t="s">
        <v>1414</v>
      </c>
    </row>
    <row r="329" spans="1:7" ht="16.5">
      <c r="A329" s="272"/>
      <c r="B329" s="268" t="s">
        <v>1031</v>
      </c>
      <c r="C329" s="338" t="s">
        <v>1409</v>
      </c>
      <c r="D329" s="271">
        <v>6264</v>
      </c>
      <c r="F329" s="284" t="s">
        <v>904</v>
      </c>
      <c r="G329" s="330"/>
    </row>
    <row r="330" spans="1:7" ht="16.5">
      <c r="A330" s="272"/>
      <c r="B330" s="268" t="s">
        <v>1031</v>
      </c>
      <c r="C330" s="338" t="s">
        <v>1409</v>
      </c>
      <c r="D330" s="271">
        <v>640</v>
      </c>
      <c r="F330" s="284" t="s">
        <v>904</v>
      </c>
      <c r="G330" s="330"/>
    </row>
    <row r="331" spans="1:7" ht="16.5">
      <c r="A331" s="272"/>
      <c r="B331" s="268" t="s">
        <v>1031</v>
      </c>
      <c r="C331" s="338" t="s">
        <v>1409</v>
      </c>
      <c r="D331" s="271">
        <v>400</v>
      </c>
      <c r="F331" s="284" t="s">
        <v>904</v>
      </c>
      <c r="G331" s="330"/>
    </row>
    <row r="332" spans="1:7" ht="16.5">
      <c r="A332" s="272"/>
      <c r="B332" s="268" t="s">
        <v>1031</v>
      </c>
      <c r="C332" s="338" t="s">
        <v>1409</v>
      </c>
      <c r="D332" s="271">
        <v>230</v>
      </c>
      <c r="F332" s="284" t="s">
        <v>904</v>
      </c>
      <c r="G332" s="330"/>
    </row>
    <row r="333" spans="1:7" ht="16.5">
      <c r="A333" s="272"/>
      <c r="B333" s="268" t="s">
        <v>1031</v>
      </c>
      <c r="C333" s="338" t="s">
        <v>1409</v>
      </c>
      <c r="D333" s="271">
        <v>570</v>
      </c>
      <c r="F333" s="284" t="s">
        <v>904</v>
      </c>
      <c r="G333" s="330"/>
    </row>
    <row r="334" spans="1:7" ht="16.5">
      <c r="A334" s="272"/>
      <c r="B334" s="268" t="s">
        <v>1031</v>
      </c>
      <c r="C334" s="338" t="s">
        <v>1409</v>
      </c>
      <c r="D334" s="271">
        <v>50</v>
      </c>
      <c r="F334" s="284" t="s">
        <v>904</v>
      </c>
      <c r="G334" s="330"/>
    </row>
    <row r="335" spans="1:7" ht="16.5">
      <c r="A335" s="272"/>
      <c r="B335" s="268" t="s">
        <v>1031</v>
      </c>
      <c r="C335" s="338" t="s">
        <v>1409</v>
      </c>
      <c r="D335" s="271">
        <v>1410</v>
      </c>
      <c r="F335" s="284" t="s">
        <v>904</v>
      </c>
      <c r="G335" s="330"/>
    </row>
    <row r="336" spans="1:7" ht="16.5">
      <c r="A336" s="272"/>
      <c r="B336" s="268" t="s">
        <v>1031</v>
      </c>
      <c r="C336" s="338" t="s">
        <v>1409</v>
      </c>
      <c r="D336" s="271">
        <v>2840</v>
      </c>
      <c r="F336" s="284" t="s">
        <v>904</v>
      </c>
      <c r="G336" s="330"/>
    </row>
    <row r="337" spans="1:7" ht="16.5">
      <c r="A337" s="272"/>
      <c r="B337" s="268" t="s">
        <v>1031</v>
      </c>
      <c r="C337" s="338" t="s">
        <v>1409</v>
      </c>
      <c r="D337" s="271">
        <v>2840</v>
      </c>
      <c r="F337" s="284" t="s">
        <v>904</v>
      </c>
      <c r="G337" s="330"/>
    </row>
    <row r="338" spans="1:7" ht="16.5">
      <c r="A338" s="272"/>
      <c r="B338" s="268" t="s">
        <v>1031</v>
      </c>
      <c r="C338" s="338" t="s">
        <v>1409</v>
      </c>
      <c r="D338" s="271">
        <v>1420</v>
      </c>
      <c r="F338" s="284" t="s">
        <v>904</v>
      </c>
      <c r="G338" s="330"/>
    </row>
    <row r="339" spans="1:7" ht="16.5">
      <c r="A339" s="272"/>
      <c r="B339" s="268" t="s">
        <v>1031</v>
      </c>
      <c r="C339" s="338" t="s">
        <v>1409</v>
      </c>
      <c r="D339" s="271">
        <v>127.96</v>
      </c>
      <c r="F339" s="284" t="s">
        <v>904</v>
      </c>
      <c r="G339" s="330"/>
    </row>
    <row r="340" spans="1:7" ht="16.5">
      <c r="A340" s="272"/>
      <c r="B340" s="268" t="s">
        <v>1146</v>
      </c>
      <c r="C340" s="290" t="s">
        <v>1401</v>
      </c>
      <c r="E340" s="271">
        <v>4130</v>
      </c>
      <c r="F340" s="284" t="s">
        <v>904</v>
      </c>
      <c r="G340" s="346"/>
    </row>
    <row r="341" spans="1:7" ht="16.5">
      <c r="A341" s="272"/>
      <c r="B341" s="268" t="s">
        <v>1146</v>
      </c>
      <c r="C341" s="290" t="s">
        <v>1401</v>
      </c>
      <c r="E341" s="271">
        <v>1615</v>
      </c>
      <c r="F341" s="284" t="s">
        <v>904</v>
      </c>
      <c r="G341" s="346"/>
    </row>
    <row r="342" spans="1:7" ht="16.5">
      <c r="A342" s="272"/>
      <c r="B342" s="268" t="s">
        <v>1146</v>
      </c>
      <c r="C342" s="290" t="s">
        <v>1401</v>
      </c>
      <c r="E342" s="271">
        <v>6264</v>
      </c>
      <c r="F342" s="284" t="s">
        <v>904</v>
      </c>
      <c r="G342" s="346"/>
    </row>
    <row r="343" spans="1:7" ht="16.5">
      <c r="A343" s="272"/>
      <c r="B343" s="268" t="s">
        <v>1146</v>
      </c>
      <c r="C343" s="290" t="s">
        <v>1401</v>
      </c>
      <c r="E343" s="271">
        <v>640</v>
      </c>
      <c r="F343" s="284" t="s">
        <v>904</v>
      </c>
      <c r="G343" s="346"/>
    </row>
    <row r="344" spans="1:7" ht="16.5">
      <c r="A344" s="272"/>
      <c r="B344" s="268" t="s">
        <v>1146</v>
      </c>
      <c r="C344" s="290" t="s">
        <v>1401</v>
      </c>
      <c r="E344" s="271">
        <v>400</v>
      </c>
      <c r="F344" s="284" t="s">
        <v>904</v>
      </c>
      <c r="G344" s="346"/>
    </row>
    <row r="345" spans="1:7" ht="16.5">
      <c r="A345" s="272"/>
      <c r="B345" s="268" t="s">
        <v>1146</v>
      </c>
      <c r="C345" s="290" t="s">
        <v>1401</v>
      </c>
      <c r="E345" s="271">
        <v>230</v>
      </c>
      <c r="F345" s="284" t="s">
        <v>904</v>
      </c>
      <c r="G345" s="346"/>
    </row>
    <row r="346" spans="1:7" ht="16.5">
      <c r="A346" s="272"/>
      <c r="B346" s="268" t="s">
        <v>1146</v>
      </c>
      <c r="C346" s="290" t="s">
        <v>1401</v>
      </c>
      <c r="E346" s="271">
        <v>570</v>
      </c>
      <c r="F346" s="284" t="s">
        <v>904</v>
      </c>
      <c r="G346" s="346"/>
    </row>
    <row r="347" spans="1:7" ht="16.5">
      <c r="A347" s="272"/>
      <c r="B347" s="268" t="s">
        <v>1146</v>
      </c>
      <c r="C347" s="290" t="s">
        <v>1401</v>
      </c>
      <c r="E347" s="271">
        <v>50</v>
      </c>
      <c r="F347" s="284" t="s">
        <v>904</v>
      </c>
      <c r="G347" s="346"/>
    </row>
    <row r="348" spans="1:7" ht="16.5">
      <c r="A348" s="272"/>
      <c r="B348" s="268" t="s">
        <v>1146</v>
      </c>
      <c r="C348" s="290" t="s">
        <v>1401</v>
      </c>
      <c r="E348" s="271">
        <v>1410</v>
      </c>
      <c r="F348" s="284" t="s">
        <v>904</v>
      </c>
      <c r="G348" s="346"/>
    </row>
    <row r="349" spans="1:7" ht="16.5">
      <c r="A349" s="272"/>
      <c r="B349" s="268" t="s">
        <v>1146</v>
      </c>
      <c r="C349" s="290" t="s">
        <v>1401</v>
      </c>
      <c r="E349" s="271">
        <v>2840</v>
      </c>
      <c r="F349" s="284" t="s">
        <v>904</v>
      </c>
      <c r="G349" s="346"/>
    </row>
    <row r="350" spans="1:7" ht="16.5">
      <c r="A350" s="272"/>
      <c r="B350" s="268" t="s">
        <v>1146</v>
      </c>
      <c r="C350" s="290" t="s">
        <v>1401</v>
      </c>
      <c r="E350" s="271">
        <v>2840</v>
      </c>
      <c r="F350" s="284" t="s">
        <v>904</v>
      </c>
      <c r="G350" s="346"/>
    </row>
    <row r="351" spans="1:7" ht="16.5">
      <c r="A351" s="272"/>
      <c r="B351" s="268" t="s">
        <v>1146</v>
      </c>
      <c r="C351" s="290" t="s">
        <v>1401</v>
      </c>
      <c r="E351" s="271">
        <v>1420</v>
      </c>
      <c r="F351" s="284" t="s">
        <v>904</v>
      </c>
      <c r="G351" s="346"/>
    </row>
    <row r="352" spans="1:7" ht="16.5">
      <c r="A352" s="272"/>
      <c r="B352" s="268" t="s">
        <v>1146</v>
      </c>
      <c r="C352" s="290" t="s">
        <v>1401</v>
      </c>
      <c r="E352" s="271">
        <v>127.96</v>
      </c>
      <c r="F352" s="284" t="s">
        <v>904</v>
      </c>
      <c r="G352" s="346"/>
    </row>
    <row r="353" spans="1:7" ht="18">
      <c r="A353" s="331"/>
      <c r="B353" s="332"/>
      <c r="C353" s="333" t="s">
        <v>1411</v>
      </c>
      <c r="D353" s="334"/>
      <c r="E353" s="335"/>
      <c r="F353" s="336"/>
      <c r="G353" s="337"/>
    </row>
    <row r="354" spans="1:7">
      <c r="A354" s="272"/>
      <c r="E354" s="271" t="s">
        <v>14</v>
      </c>
    </row>
    <row r="355" spans="1:7" ht="18">
      <c r="A355" s="323"/>
      <c r="B355" s="324"/>
      <c r="C355" s="325" t="s">
        <v>1415</v>
      </c>
      <c r="D355" s="326"/>
      <c r="E355" s="327"/>
      <c r="F355" s="328"/>
      <c r="G355" s="329"/>
    </row>
    <row r="356" spans="1:7" ht="16.5">
      <c r="A356" s="272">
        <v>44302</v>
      </c>
      <c r="B356" s="268" t="s">
        <v>1416</v>
      </c>
      <c r="C356" s="268" t="s">
        <v>1417</v>
      </c>
      <c r="D356" s="270">
        <v>12500</v>
      </c>
      <c r="F356" s="284" t="s">
        <v>904</v>
      </c>
      <c r="G356" s="330" t="s">
        <v>1391</v>
      </c>
    </row>
    <row r="357" spans="1:7" ht="16.5">
      <c r="A357" s="272"/>
      <c r="B357" s="290" t="s">
        <v>1420</v>
      </c>
      <c r="C357" s="290" t="s">
        <v>1418</v>
      </c>
      <c r="E357" s="271">
        <f>+D356</f>
        <v>12500</v>
      </c>
      <c r="F357" s="284" t="s">
        <v>904</v>
      </c>
      <c r="G357" s="330" t="s">
        <v>1430</v>
      </c>
    </row>
    <row r="358" spans="1:7" ht="18">
      <c r="A358" s="331"/>
      <c r="B358" s="332"/>
      <c r="C358" s="333" t="s">
        <v>1419</v>
      </c>
      <c r="D358" s="334"/>
      <c r="E358" s="335"/>
      <c r="F358" s="336"/>
      <c r="G358" s="337"/>
    </row>
    <row r="359" spans="1:7">
      <c r="A359" s="272"/>
    </row>
    <row r="360" spans="1:7">
      <c r="A360" s="272"/>
    </row>
    <row r="361" spans="1:7">
      <c r="A361" s="272"/>
    </row>
    <row r="362" spans="1:7">
      <c r="A362" s="272"/>
    </row>
    <row r="363" spans="1:7" ht="18">
      <c r="A363" s="323"/>
      <c r="B363" s="324"/>
      <c r="C363" s="325" t="s">
        <v>1421</v>
      </c>
      <c r="D363" s="326"/>
      <c r="E363" s="327"/>
      <c r="F363" s="328"/>
      <c r="G363" s="329"/>
    </row>
    <row r="364" spans="1:7" ht="16.5">
      <c r="A364" s="272">
        <v>44294</v>
      </c>
      <c r="B364" s="268" t="s">
        <v>1429</v>
      </c>
      <c r="C364" s="268" t="s">
        <v>1427</v>
      </c>
      <c r="D364" s="270">
        <v>13752</v>
      </c>
      <c r="F364" s="284" t="s">
        <v>904</v>
      </c>
      <c r="G364" s="330" t="s">
        <v>1391</v>
      </c>
    </row>
    <row r="365" spans="1:7" ht="16.5">
      <c r="A365" s="272"/>
      <c r="B365" s="290" t="s">
        <v>1428</v>
      </c>
      <c r="C365" s="290" t="s">
        <v>1418</v>
      </c>
      <c r="E365" s="271">
        <f>+D364</f>
        <v>13752</v>
      </c>
      <c r="F365" s="284" t="s">
        <v>904</v>
      </c>
      <c r="G365" s="353" t="s">
        <v>1433</v>
      </c>
    </row>
    <row r="366" spans="1:7" ht="18">
      <c r="A366" s="331"/>
      <c r="B366" s="332"/>
      <c r="C366" s="333" t="s">
        <v>1435</v>
      </c>
      <c r="D366" s="334"/>
      <c r="E366" s="335"/>
      <c r="F366" s="336"/>
      <c r="G366" s="337" t="s">
        <v>1434</v>
      </c>
    </row>
    <row r="368" spans="1:7" ht="18">
      <c r="A368" s="323"/>
      <c r="B368" s="324"/>
      <c r="C368" s="325" t="s">
        <v>1422</v>
      </c>
      <c r="D368" s="326"/>
      <c r="E368" s="327"/>
      <c r="F368" s="328"/>
      <c r="G368" s="329"/>
    </row>
    <row r="369" spans="1:7" ht="16.5">
      <c r="A369" s="272">
        <v>44195</v>
      </c>
      <c r="B369" s="268" t="s">
        <v>1423</v>
      </c>
      <c r="C369" s="268" t="s">
        <v>1424</v>
      </c>
      <c r="D369" s="270">
        <v>30000</v>
      </c>
      <c r="F369" s="284" t="s">
        <v>904</v>
      </c>
      <c r="G369" s="330" t="s">
        <v>1391</v>
      </c>
    </row>
    <row r="370" spans="1:7" ht="16.5">
      <c r="A370" s="272"/>
      <c r="B370" s="290" t="s">
        <v>1425</v>
      </c>
      <c r="C370" s="290" t="s">
        <v>1418</v>
      </c>
      <c r="E370" s="271">
        <f>+D369</f>
        <v>30000</v>
      </c>
      <c r="F370" s="284" t="s">
        <v>904</v>
      </c>
      <c r="G370" s="330" t="s">
        <v>1431</v>
      </c>
    </row>
    <row r="371" spans="1:7" ht="18">
      <c r="A371" s="331"/>
      <c r="B371" s="332"/>
      <c r="C371" s="333" t="s">
        <v>1426</v>
      </c>
      <c r="D371" s="334"/>
      <c r="E371" s="335"/>
      <c r="F371" s="336"/>
      <c r="G371" s="337"/>
    </row>
    <row r="372" spans="1:7" ht="16" thickBot="1"/>
    <row r="373" spans="1:7" ht="18">
      <c r="A373" s="302"/>
      <c r="C373" s="516" t="s">
        <v>1436</v>
      </c>
      <c r="F373" s="284"/>
      <c r="G373" s="294"/>
    </row>
    <row r="374" spans="1:7" ht="17" thickBot="1">
      <c r="A374" s="302"/>
      <c r="C374" s="517" t="s">
        <v>1882</v>
      </c>
      <c r="F374" s="284"/>
      <c r="G374" s="294"/>
    </row>
    <row r="376" spans="1:7" ht="18">
      <c r="A376" s="323"/>
      <c r="B376" s="324"/>
      <c r="C376" s="325" t="s">
        <v>1437</v>
      </c>
      <c r="D376" s="326"/>
      <c r="E376" s="327"/>
      <c r="F376" s="328"/>
      <c r="G376" s="329"/>
    </row>
    <row r="377" spans="1:7" ht="16.5">
      <c r="A377" s="272">
        <v>44377</v>
      </c>
      <c r="B377" s="268" t="s">
        <v>1165</v>
      </c>
      <c r="C377" s="268" t="s">
        <v>1438</v>
      </c>
      <c r="D377" s="270">
        <v>12400</v>
      </c>
      <c r="F377" s="284" t="s">
        <v>904</v>
      </c>
      <c r="G377" s="330" t="s">
        <v>700</v>
      </c>
    </row>
    <row r="378" spans="1:7" ht="16.5">
      <c r="A378" s="272"/>
      <c r="B378" s="290" t="s">
        <v>1247</v>
      </c>
      <c r="C378" s="290" t="s">
        <v>1439</v>
      </c>
      <c r="E378" s="271">
        <f>+D377</f>
        <v>12400</v>
      </c>
      <c r="F378" s="284" t="s">
        <v>904</v>
      </c>
      <c r="G378" s="330" t="s">
        <v>1484</v>
      </c>
    </row>
    <row r="379" spans="1:7" ht="18">
      <c r="A379" s="331"/>
      <c r="B379" s="332"/>
      <c r="C379" s="333" t="s">
        <v>1440</v>
      </c>
      <c r="D379" s="334"/>
      <c r="E379" s="335"/>
      <c r="F379" s="336"/>
      <c r="G379" s="337"/>
    </row>
    <row r="381" spans="1:7" ht="19" thickBot="1">
      <c r="A381" s="323"/>
      <c r="B381" s="362"/>
      <c r="C381" s="363" t="s">
        <v>1441</v>
      </c>
      <c r="D381" s="625" t="s">
        <v>1514</v>
      </c>
      <c r="E381" s="625"/>
      <c r="F381" s="626"/>
      <c r="G381" s="364"/>
    </row>
    <row r="382" spans="1:7" ht="16" thickBot="1">
      <c r="A382" s="372">
        <v>44377</v>
      </c>
      <c r="B382" s="365" t="s">
        <v>1442</v>
      </c>
      <c r="C382" s="365" t="s">
        <v>1443</v>
      </c>
      <c r="D382" s="366">
        <v>1500</v>
      </c>
      <c r="E382" s="367"/>
      <c r="F382" s="368" t="s">
        <v>904</v>
      </c>
      <c r="G382" s="369" t="s">
        <v>700</v>
      </c>
    </row>
    <row r="383" spans="1:7" ht="16" thickBot="1">
      <c r="A383" s="272"/>
      <c r="B383" s="370" t="s">
        <v>1031</v>
      </c>
      <c r="C383" s="370" t="s">
        <v>1444</v>
      </c>
      <c r="D383" s="366"/>
      <c r="E383" s="367">
        <f>+D382</f>
        <v>1500</v>
      </c>
      <c r="F383" s="368" t="s">
        <v>904</v>
      </c>
      <c r="G383" s="369" t="s">
        <v>1485</v>
      </c>
    </row>
    <row r="384" spans="1:7" ht="19" thickBot="1">
      <c r="A384" s="331"/>
      <c r="B384" s="332"/>
      <c r="C384" s="371" t="s">
        <v>1445</v>
      </c>
      <c r="D384" s="373"/>
      <c r="E384" s="374" t="s">
        <v>1515</v>
      </c>
      <c r="F384" s="375"/>
      <c r="G384" s="376" t="s">
        <v>1513</v>
      </c>
    </row>
    <row r="386" spans="1:7" ht="18">
      <c r="A386" s="323"/>
      <c r="B386" s="324"/>
      <c r="C386" s="325" t="s">
        <v>1446</v>
      </c>
      <c r="D386" s="326"/>
      <c r="E386" s="327"/>
      <c r="F386" s="328"/>
      <c r="G386" s="329"/>
    </row>
    <row r="387" spans="1:7" ht="16.5">
      <c r="A387" s="272">
        <v>44377</v>
      </c>
      <c r="B387" s="268" t="s">
        <v>1449</v>
      </c>
      <c r="C387" s="268" t="s">
        <v>1450</v>
      </c>
      <c r="D387" s="270">
        <v>2668.5</v>
      </c>
      <c r="F387" s="284" t="s">
        <v>904</v>
      </c>
      <c r="G387" s="330" t="s">
        <v>700</v>
      </c>
    </row>
    <row r="388" spans="1:7" ht="16.5">
      <c r="A388" s="272"/>
      <c r="B388" s="290" t="s">
        <v>1448</v>
      </c>
      <c r="C388" s="290" t="s">
        <v>1447</v>
      </c>
      <c r="E388" s="271">
        <f>+D387</f>
        <v>2668.5</v>
      </c>
      <c r="F388" s="284" t="s">
        <v>904</v>
      </c>
      <c r="G388" s="330" t="s">
        <v>1486</v>
      </c>
    </row>
    <row r="389" spans="1:7" ht="18">
      <c r="A389" s="331"/>
      <c r="B389" s="332"/>
      <c r="C389" s="333" t="s">
        <v>1451</v>
      </c>
      <c r="D389" s="334"/>
      <c r="E389" s="335"/>
      <c r="F389" s="336"/>
      <c r="G389" s="337"/>
    </row>
    <row r="391" spans="1:7" ht="18">
      <c r="A391" s="323"/>
      <c r="B391" s="324"/>
      <c r="C391" s="325" t="s">
        <v>1452</v>
      </c>
      <c r="D391" s="326"/>
      <c r="E391" s="327"/>
      <c r="F391" s="328"/>
      <c r="G391" s="329"/>
    </row>
    <row r="392" spans="1:7" ht="16.5">
      <c r="A392" s="272">
        <v>44230</v>
      </c>
      <c r="B392" s="268" t="s">
        <v>1453</v>
      </c>
      <c r="C392" s="268" t="s">
        <v>1454</v>
      </c>
      <c r="D392" s="270">
        <v>2315.77</v>
      </c>
      <c r="F392" s="284" t="s">
        <v>904</v>
      </c>
      <c r="G392" s="330" t="s">
        <v>700</v>
      </c>
    </row>
    <row r="393" spans="1:7" ht="16.5">
      <c r="A393" s="272"/>
      <c r="B393" s="290" t="s">
        <v>1455</v>
      </c>
      <c r="C393" s="290" t="s">
        <v>1456</v>
      </c>
      <c r="E393" s="271">
        <f>+D392</f>
        <v>2315.77</v>
      </c>
      <c r="F393" s="284" t="s">
        <v>904</v>
      </c>
      <c r="G393" s="330" t="s">
        <v>1487</v>
      </c>
    </row>
    <row r="394" spans="1:7" ht="18">
      <c r="A394" s="331"/>
      <c r="B394" s="332"/>
      <c r="C394" s="333" t="s">
        <v>267</v>
      </c>
      <c r="D394" s="334"/>
      <c r="E394" s="335"/>
      <c r="F394" s="336"/>
      <c r="G394" s="337"/>
    </row>
    <row r="396" spans="1:7" ht="18">
      <c r="A396" s="323"/>
      <c r="B396" s="324"/>
      <c r="C396" s="325" t="s">
        <v>1457</v>
      </c>
      <c r="D396" s="326"/>
      <c r="E396" s="327"/>
      <c r="F396" s="328"/>
      <c r="G396" s="329"/>
    </row>
    <row r="397" spans="1:7" ht="16.5">
      <c r="A397" s="272">
        <v>44258</v>
      </c>
      <c r="B397" s="268" t="s">
        <v>1458</v>
      </c>
      <c r="C397" s="268" t="s">
        <v>1459</v>
      </c>
      <c r="D397" s="270">
        <v>469.44</v>
      </c>
      <c r="F397" s="284" t="s">
        <v>904</v>
      </c>
      <c r="G397" s="330" t="s">
        <v>700</v>
      </c>
    </row>
    <row r="398" spans="1:7" ht="16.5">
      <c r="A398" s="272"/>
      <c r="B398" s="290" t="s">
        <v>1460</v>
      </c>
      <c r="C398" s="290" t="s">
        <v>1456</v>
      </c>
      <c r="E398" s="271">
        <f>+D397</f>
        <v>469.44</v>
      </c>
      <c r="F398" s="284" t="s">
        <v>904</v>
      </c>
      <c r="G398" s="330" t="s">
        <v>1488</v>
      </c>
    </row>
    <row r="399" spans="1:7" ht="18">
      <c r="A399" s="331"/>
      <c r="B399" s="332"/>
      <c r="C399" s="333" t="s">
        <v>267</v>
      </c>
      <c r="D399" s="334"/>
      <c r="E399" s="335"/>
      <c r="F399" s="336"/>
      <c r="G399" s="337"/>
    </row>
    <row r="401" spans="1:7" ht="18">
      <c r="A401" s="323"/>
      <c r="B401" s="324"/>
      <c r="C401" s="325" t="s">
        <v>1461</v>
      </c>
      <c r="D401" s="326"/>
      <c r="E401" s="327"/>
      <c r="F401" s="328"/>
      <c r="G401" s="329"/>
    </row>
    <row r="402" spans="1:7" ht="16.5">
      <c r="A402" s="272">
        <v>44097</v>
      </c>
      <c r="B402" s="268" t="s">
        <v>1463</v>
      </c>
      <c r="C402" s="268" t="s">
        <v>1464</v>
      </c>
      <c r="D402" s="270">
        <v>60</v>
      </c>
      <c r="F402" s="284" t="s">
        <v>904</v>
      </c>
      <c r="G402" s="330" t="s">
        <v>700</v>
      </c>
    </row>
    <row r="403" spans="1:7" ht="16.5">
      <c r="A403" s="272"/>
      <c r="B403" s="290" t="s">
        <v>1031</v>
      </c>
      <c r="C403" s="290" t="s">
        <v>1465</v>
      </c>
      <c r="E403" s="271">
        <f>+D402</f>
        <v>60</v>
      </c>
      <c r="F403" s="284" t="s">
        <v>904</v>
      </c>
      <c r="G403" s="330" t="s">
        <v>1466</v>
      </c>
    </row>
    <row r="404" spans="1:7" ht="18">
      <c r="A404" s="331"/>
      <c r="B404" s="332"/>
      <c r="C404" s="333" t="s">
        <v>267</v>
      </c>
      <c r="D404" s="334"/>
      <c r="E404" s="335"/>
      <c r="F404" s="336"/>
      <c r="G404" s="337"/>
    </row>
    <row r="406" spans="1:7" ht="18">
      <c r="A406" s="323"/>
      <c r="B406" s="324"/>
      <c r="C406" s="354" t="s">
        <v>1462</v>
      </c>
      <c r="D406" s="326"/>
      <c r="E406" s="327"/>
      <c r="F406" s="328"/>
      <c r="G406" s="329"/>
    </row>
    <row r="407" spans="1:7" ht="16.5">
      <c r="A407" s="272">
        <v>44139</v>
      </c>
      <c r="B407" s="268" t="s">
        <v>1319</v>
      </c>
      <c r="C407" s="268" t="s">
        <v>1467</v>
      </c>
      <c r="D407" s="270">
        <v>24.74</v>
      </c>
      <c r="F407" s="284" t="s">
        <v>904</v>
      </c>
      <c r="G407" s="330" t="s">
        <v>700</v>
      </c>
    </row>
    <row r="408" spans="1:7" ht="16.5">
      <c r="A408" s="272"/>
      <c r="B408" s="290" t="s">
        <v>1031</v>
      </c>
      <c r="C408" s="290" t="s">
        <v>1465</v>
      </c>
      <c r="E408" s="271">
        <f>+D407</f>
        <v>24.74</v>
      </c>
      <c r="F408" s="284" t="s">
        <v>904</v>
      </c>
      <c r="G408" s="330" t="s">
        <v>1469</v>
      </c>
    </row>
    <row r="409" spans="1:7" ht="18">
      <c r="A409" s="331"/>
      <c r="B409" s="332"/>
      <c r="C409" s="333" t="s">
        <v>267</v>
      </c>
      <c r="D409" s="334"/>
      <c r="E409" s="335"/>
      <c r="F409" s="336"/>
      <c r="G409" s="337"/>
    </row>
    <row r="411" spans="1:7" ht="18">
      <c r="A411" s="323"/>
      <c r="B411" s="324"/>
      <c r="C411" s="354" t="s">
        <v>1468</v>
      </c>
      <c r="D411" s="326"/>
      <c r="E411" s="327"/>
      <c r="F411" s="328"/>
      <c r="G411" s="329"/>
    </row>
    <row r="412" spans="1:7" ht="16.5">
      <c r="A412" s="272">
        <v>44202</v>
      </c>
      <c r="B412" s="268" t="s">
        <v>1107</v>
      </c>
      <c r="C412" s="268" t="s">
        <v>1470</v>
      </c>
      <c r="D412" s="270">
        <v>414.75</v>
      </c>
      <c r="F412" s="284" t="s">
        <v>904</v>
      </c>
      <c r="G412" s="330" t="s">
        <v>700</v>
      </c>
    </row>
    <row r="413" spans="1:7" ht="16.5">
      <c r="A413" s="272"/>
      <c r="B413" s="290" t="s">
        <v>1031</v>
      </c>
      <c r="C413" s="290" t="s">
        <v>1471</v>
      </c>
      <c r="E413" s="271">
        <f>+D412</f>
        <v>414.75</v>
      </c>
      <c r="F413" s="284" t="s">
        <v>904</v>
      </c>
      <c r="G413" s="330" t="s">
        <v>1472</v>
      </c>
    </row>
    <row r="414" spans="1:7" ht="18">
      <c r="A414" s="331"/>
      <c r="B414" s="332"/>
      <c r="C414" s="333" t="s">
        <v>1402</v>
      </c>
      <c r="D414" s="334"/>
      <c r="E414" s="335"/>
      <c r="F414" s="336"/>
      <c r="G414" s="337"/>
    </row>
    <row r="415" spans="1:7" ht="18">
      <c r="A415" s="272"/>
      <c r="C415" s="355"/>
    </row>
    <row r="416" spans="1:7" ht="18">
      <c r="A416" s="323"/>
      <c r="B416" s="324"/>
      <c r="C416" s="354" t="s">
        <v>1468</v>
      </c>
      <c r="D416" s="326"/>
      <c r="E416" s="327"/>
      <c r="F416" s="328"/>
      <c r="G416" s="329"/>
    </row>
    <row r="417" spans="1:7" ht="16.5">
      <c r="A417" s="272">
        <v>44300</v>
      </c>
      <c r="B417" s="268" t="s">
        <v>1473</v>
      </c>
      <c r="C417" s="268" t="s">
        <v>1474</v>
      </c>
      <c r="D417" s="270">
        <v>726.99</v>
      </c>
      <c r="F417" s="284" t="s">
        <v>904</v>
      </c>
      <c r="G417" s="330" t="s">
        <v>700</v>
      </c>
    </row>
    <row r="418" spans="1:7" ht="16.5">
      <c r="A418" s="272"/>
      <c r="B418" s="290" t="s">
        <v>699</v>
      </c>
      <c r="C418" s="290" t="s">
        <v>1475</v>
      </c>
      <c r="E418" s="271">
        <v>726.99</v>
      </c>
      <c r="F418" s="284" t="s">
        <v>904</v>
      </c>
      <c r="G418" s="330" t="s">
        <v>1490</v>
      </c>
    </row>
    <row r="419" spans="1:7" ht="18">
      <c r="A419" s="331"/>
      <c r="B419" s="332"/>
      <c r="C419" s="333" t="s">
        <v>267</v>
      </c>
      <c r="D419" s="334"/>
      <c r="E419" s="335"/>
      <c r="F419" s="336"/>
      <c r="G419" s="337"/>
    </row>
    <row r="420" spans="1:7">
      <c r="A420" s="356"/>
      <c r="B420" s="357"/>
      <c r="C420" s="357"/>
      <c r="D420" s="358"/>
      <c r="E420" s="359"/>
      <c r="F420" s="360"/>
      <c r="G420" s="361"/>
    </row>
    <row r="421" spans="1:7" ht="18">
      <c r="A421" s="323"/>
      <c r="B421" s="324"/>
      <c r="C421" s="354" t="s">
        <v>1476</v>
      </c>
      <c r="D421" s="326"/>
      <c r="E421" s="327"/>
      <c r="F421" s="328"/>
      <c r="G421" s="329"/>
    </row>
    <row r="422" spans="1:7" ht="16.5">
      <c r="A422" s="272">
        <v>44127</v>
      </c>
      <c r="B422" s="268" t="s">
        <v>856</v>
      </c>
      <c r="C422" s="268" t="s">
        <v>1477</v>
      </c>
      <c r="D422" s="270">
        <v>1362.18</v>
      </c>
      <c r="F422" s="284" t="s">
        <v>904</v>
      </c>
      <c r="G422" s="330" t="s">
        <v>700</v>
      </c>
    </row>
    <row r="423" spans="1:7" ht="16.5">
      <c r="A423" s="272"/>
      <c r="B423" s="290" t="s">
        <v>699</v>
      </c>
      <c r="C423" s="290" t="s">
        <v>1475</v>
      </c>
      <c r="E423" s="271">
        <f>+D422</f>
        <v>1362.18</v>
      </c>
      <c r="F423" s="284" t="s">
        <v>904</v>
      </c>
      <c r="G423" s="330" t="s">
        <v>1491</v>
      </c>
    </row>
    <row r="424" spans="1:7" ht="18">
      <c r="A424" s="331"/>
      <c r="B424" s="332"/>
      <c r="C424" s="333" t="s">
        <v>267</v>
      </c>
      <c r="D424" s="334"/>
      <c r="E424" s="335"/>
      <c r="F424" s="336"/>
      <c r="G424" s="337"/>
    </row>
    <row r="426" spans="1:7" ht="18">
      <c r="A426" s="323"/>
      <c r="B426" s="324"/>
      <c r="C426" s="354" t="s">
        <v>1478</v>
      </c>
      <c r="D426" s="326"/>
      <c r="E426" s="327"/>
      <c r="F426" s="328"/>
      <c r="G426" s="329"/>
    </row>
    <row r="427" spans="1:7" ht="16.5">
      <c r="A427" s="272">
        <v>44135</v>
      </c>
      <c r="B427" s="268" t="s">
        <v>1479</v>
      </c>
      <c r="C427" s="268" t="s">
        <v>1480</v>
      </c>
      <c r="D427" s="270">
        <v>4250</v>
      </c>
      <c r="F427" s="284" t="s">
        <v>904</v>
      </c>
      <c r="G427" s="330" t="s">
        <v>700</v>
      </c>
    </row>
    <row r="428" spans="1:7" ht="16.5">
      <c r="A428" s="272"/>
      <c r="B428" s="290" t="s">
        <v>1481</v>
      </c>
      <c r="C428" s="290" t="s">
        <v>1482</v>
      </c>
      <c r="E428" s="271">
        <f>+D427</f>
        <v>4250</v>
      </c>
      <c r="F428" s="284" t="s">
        <v>904</v>
      </c>
      <c r="G428" s="330" t="s">
        <v>1492</v>
      </c>
    </row>
    <row r="429" spans="1:7" ht="18">
      <c r="A429" s="331"/>
      <c r="B429" s="332"/>
      <c r="C429" s="333" t="s">
        <v>267</v>
      </c>
      <c r="D429" s="334"/>
      <c r="E429" s="335"/>
      <c r="F429" s="336"/>
      <c r="G429" s="337"/>
    </row>
    <row r="431" spans="1:7" ht="18">
      <c r="A431" s="323"/>
      <c r="B431" s="324"/>
      <c r="C431" s="354" t="s">
        <v>1483</v>
      </c>
      <c r="D431" s="326"/>
      <c r="E431" s="327"/>
      <c r="F431" s="328"/>
      <c r="G431" s="329"/>
    </row>
    <row r="432" spans="1:7" ht="16.5">
      <c r="A432" s="272">
        <v>44131</v>
      </c>
      <c r="B432" s="268" t="s">
        <v>1473</v>
      </c>
      <c r="C432" s="268" t="s">
        <v>1474</v>
      </c>
      <c r="D432" s="270">
        <v>5448.72</v>
      </c>
      <c r="F432" s="284" t="s">
        <v>904</v>
      </c>
      <c r="G432" s="330" t="s">
        <v>700</v>
      </c>
    </row>
    <row r="433" spans="1:7" ht="16.5">
      <c r="A433" s="272"/>
      <c r="B433" s="290" t="s">
        <v>699</v>
      </c>
      <c r="C433" s="290" t="s">
        <v>1482</v>
      </c>
      <c r="E433" s="271">
        <f>+D432</f>
        <v>5448.72</v>
      </c>
      <c r="F433" s="284" t="s">
        <v>904</v>
      </c>
      <c r="G433" s="330"/>
    </row>
    <row r="434" spans="1:7" ht="18">
      <c r="A434" s="331"/>
      <c r="B434" s="332"/>
      <c r="C434" s="333" t="s">
        <v>267</v>
      </c>
      <c r="D434" s="334"/>
      <c r="E434" s="335"/>
      <c r="F434" s="336"/>
      <c r="G434" s="337"/>
    </row>
    <row r="436" spans="1:7" ht="18">
      <c r="A436" s="323"/>
      <c r="B436" s="324"/>
      <c r="C436" s="354" t="s">
        <v>1489</v>
      </c>
      <c r="D436" s="326"/>
      <c r="E436" s="327"/>
      <c r="F436" s="328"/>
      <c r="G436" s="329"/>
    </row>
    <row r="437" spans="1:7" ht="16.5">
      <c r="A437" s="272">
        <v>44356</v>
      </c>
      <c r="B437" s="268" t="s">
        <v>1458</v>
      </c>
      <c r="C437" s="268" t="s">
        <v>1493</v>
      </c>
      <c r="D437" s="270">
        <v>170.04</v>
      </c>
      <c r="F437" s="284" t="s">
        <v>904</v>
      </c>
      <c r="G437" s="330" t="s">
        <v>700</v>
      </c>
    </row>
    <row r="438" spans="1:7" ht="16.5">
      <c r="A438" s="272"/>
      <c r="B438" s="290" t="s">
        <v>1494</v>
      </c>
      <c r="C438" s="290" t="s">
        <v>1495</v>
      </c>
      <c r="E438" s="271">
        <f>+D437</f>
        <v>170.04</v>
      </c>
      <c r="F438" s="284" t="s">
        <v>904</v>
      </c>
      <c r="G438" s="330" t="s">
        <v>1507</v>
      </c>
    </row>
    <row r="439" spans="1:7" ht="18">
      <c r="A439" s="331"/>
      <c r="B439" s="332"/>
      <c r="C439" s="333" t="s">
        <v>267</v>
      </c>
      <c r="D439" s="334"/>
      <c r="E439" s="335"/>
      <c r="F439" s="336"/>
      <c r="G439" s="337"/>
    </row>
    <row r="441" spans="1:7" ht="18">
      <c r="A441" s="323"/>
      <c r="B441" s="324"/>
      <c r="C441" s="354" t="s">
        <v>1496</v>
      </c>
      <c r="D441" s="326"/>
      <c r="E441" s="327"/>
      <c r="F441" s="328"/>
      <c r="G441" s="329"/>
    </row>
    <row r="442" spans="1:7" ht="16.5">
      <c r="A442" s="272">
        <v>44216</v>
      </c>
      <c r="B442" s="268" t="s">
        <v>1497</v>
      </c>
      <c r="C442" s="268" t="s">
        <v>1498</v>
      </c>
      <c r="D442" s="270">
        <v>82.4</v>
      </c>
      <c r="F442" s="284" t="s">
        <v>904</v>
      </c>
      <c r="G442" s="330" t="s">
        <v>700</v>
      </c>
    </row>
    <row r="443" spans="1:7" ht="16.5">
      <c r="A443" s="272"/>
      <c r="B443" s="290" t="s">
        <v>1133</v>
      </c>
      <c r="C443" s="290" t="s">
        <v>1499</v>
      </c>
      <c r="E443" s="271">
        <f>+D442</f>
        <v>82.4</v>
      </c>
      <c r="F443" s="284" t="s">
        <v>904</v>
      </c>
      <c r="G443" s="330" t="s">
        <v>1508</v>
      </c>
    </row>
    <row r="444" spans="1:7" ht="18">
      <c r="A444" s="331"/>
      <c r="B444" s="332"/>
      <c r="C444" s="333" t="s">
        <v>267</v>
      </c>
      <c r="D444" s="334"/>
      <c r="E444" s="335"/>
      <c r="F444" s="336"/>
      <c r="G444" s="337"/>
    </row>
    <row r="446" spans="1:7" ht="18">
      <c r="A446" s="323"/>
      <c r="B446" s="324"/>
      <c r="C446" s="354" t="s">
        <v>1500</v>
      </c>
      <c r="D446" s="326"/>
      <c r="E446" s="327"/>
      <c r="F446" s="328"/>
      <c r="G446" s="329"/>
    </row>
    <row r="447" spans="1:7" ht="16.5">
      <c r="A447" s="272">
        <v>44321</v>
      </c>
      <c r="B447" s="268" t="s">
        <v>1133</v>
      </c>
      <c r="C447" s="268" t="s">
        <v>1499</v>
      </c>
      <c r="D447" s="270">
        <v>507.5</v>
      </c>
      <c r="F447" s="284" t="s">
        <v>904</v>
      </c>
      <c r="G447" s="330" t="s">
        <v>700</v>
      </c>
    </row>
    <row r="448" spans="1:7" ht="16.5">
      <c r="A448" s="272"/>
      <c r="B448" s="290" t="s">
        <v>1501</v>
      </c>
      <c r="C448" s="290" t="s">
        <v>1502</v>
      </c>
      <c r="E448" s="271">
        <f>+D447</f>
        <v>507.5</v>
      </c>
      <c r="F448" s="284" t="s">
        <v>904</v>
      </c>
      <c r="G448" s="330" t="s">
        <v>1509</v>
      </c>
    </row>
    <row r="449" spans="1:7" ht="18">
      <c r="A449" s="331"/>
      <c r="B449" s="332"/>
      <c r="C449" s="333" t="s">
        <v>267</v>
      </c>
      <c r="D449" s="334"/>
      <c r="E449" s="335"/>
      <c r="F449" s="336"/>
      <c r="G449" s="337"/>
    </row>
    <row r="451" spans="1:7" ht="18">
      <c r="A451" s="323"/>
      <c r="B451" s="324"/>
      <c r="C451" s="354" t="s">
        <v>1503</v>
      </c>
      <c r="D451" s="326"/>
      <c r="E451" s="327"/>
      <c r="F451" s="328"/>
      <c r="G451" s="329"/>
    </row>
    <row r="452" spans="1:7" ht="16.5">
      <c r="A452" s="272">
        <v>44062</v>
      </c>
      <c r="B452" s="268" t="s">
        <v>1504</v>
      </c>
      <c r="C452" s="268" t="s">
        <v>1505</v>
      </c>
      <c r="D452" s="270">
        <v>234.96</v>
      </c>
      <c r="F452" s="284" t="s">
        <v>904</v>
      </c>
      <c r="G452" s="330" t="s">
        <v>700</v>
      </c>
    </row>
    <row r="453" spans="1:7" ht="16.5">
      <c r="A453" s="272"/>
      <c r="B453" s="290" t="s">
        <v>1501</v>
      </c>
      <c r="C453" s="290" t="s">
        <v>1502</v>
      </c>
      <c r="E453" s="271">
        <f>+D452</f>
        <v>234.96</v>
      </c>
      <c r="F453" s="284" t="s">
        <v>904</v>
      </c>
      <c r="G453" s="330" t="s">
        <v>1510</v>
      </c>
    </row>
    <row r="454" spans="1:7" ht="18">
      <c r="A454" s="331"/>
      <c r="B454" s="332"/>
      <c r="C454" s="333" t="s">
        <v>267</v>
      </c>
      <c r="D454" s="334"/>
      <c r="E454" s="335"/>
      <c r="F454" s="336"/>
      <c r="G454" s="337"/>
    </row>
    <row r="456" spans="1:7" ht="18">
      <c r="A456" s="323"/>
      <c r="B456" s="324"/>
      <c r="C456" s="354" t="s">
        <v>1506</v>
      </c>
      <c r="D456" s="326"/>
      <c r="E456" s="327"/>
      <c r="F456" s="328"/>
      <c r="G456" s="329"/>
    </row>
    <row r="457" spans="1:7" ht="16.5">
      <c r="A457" s="272">
        <v>44377</v>
      </c>
      <c r="B457" s="268" t="s">
        <v>1442</v>
      </c>
      <c r="C457" s="268" t="s">
        <v>1443</v>
      </c>
      <c r="D457" s="270">
        <v>1500</v>
      </c>
      <c r="F457" s="284" t="s">
        <v>904</v>
      </c>
      <c r="G457" s="330" t="s">
        <v>700</v>
      </c>
    </row>
    <row r="458" spans="1:7" ht="16.5">
      <c r="A458" s="272"/>
      <c r="B458" s="290" t="s">
        <v>1107</v>
      </c>
      <c r="C458" s="290" t="s">
        <v>1511</v>
      </c>
      <c r="E458" s="271">
        <v>1500</v>
      </c>
      <c r="F458" s="284" t="s">
        <v>904</v>
      </c>
      <c r="G458" s="330" t="s">
        <v>1512</v>
      </c>
    </row>
    <row r="459" spans="1:7" ht="18">
      <c r="A459" s="331"/>
      <c r="B459" s="332"/>
      <c r="C459" s="333" t="s">
        <v>267</v>
      </c>
      <c r="D459" s="334"/>
      <c r="E459" s="335"/>
      <c r="F459" s="336"/>
      <c r="G459" s="337"/>
    </row>
    <row r="461" spans="1:7" ht="18">
      <c r="A461" s="323"/>
      <c r="B461" s="324"/>
      <c r="C461" s="354" t="s">
        <v>1516</v>
      </c>
      <c r="D461" s="326"/>
      <c r="E461" s="327"/>
      <c r="F461" s="328"/>
      <c r="G461" s="329"/>
    </row>
    <row r="462" spans="1:7" ht="16.5">
      <c r="A462" s="272">
        <v>44370</v>
      </c>
      <c r="B462" s="268" t="s">
        <v>1458</v>
      </c>
      <c r="C462" s="268" t="s">
        <v>1459</v>
      </c>
      <c r="D462" s="270">
        <v>170.04</v>
      </c>
      <c r="F462" s="284" t="s">
        <v>904</v>
      </c>
      <c r="G462" s="330" t="s">
        <v>1518</v>
      </c>
    </row>
    <row r="463" spans="1:7" ht="16.5">
      <c r="A463" s="272"/>
      <c r="B463" s="290" t="s">
        <v>1458</v>
      </c>
      <c r="C463" s="290" t="s">
        <v>1517</v>
      </c>
      <c r="E463" s="271">
        <v>170.4</v>
      </c>
      <c r="F463" s="284" t="s">
        <v>904</v>
      </c>
      <c r="G463" s="330" t="s">
        <v>14</v>
      </c>
    </row>
    <row r="464" spans="1:7" ht="18">
      <c r="A464" s="331"/>
      <c r="B464" s="332"/>
      <c r="C464" s="333" t="s">
        <v>1519</v>
      </c>
      <c r="D464" s="334"/>
      <c r="E464" s="335"/>
      <c r="F464" s="336"/>
      <c r="G464" s="337"/>
    </row>
    <row r="465" spans="1:7" ht="16" thickBot="1">
      <c r="A465" s="518"/>
      <c r="B465" s="288"/>
      <c r="C465" s="288"/>
      <c r="D465" s="292"/>
    </row>
    <row r="466" spans="1:7" ht="18">
      <c r="A466" s="385"/>
      <c r="B466" s="386"/>
      <c r="C466" s="452" t="s">
        <v>1520</v>
      </c>
      <c r="D466" s="387"/>
      <c r="E466" s="300"/>
      <c r="F466" s="313"/>
      <c r="G466" s="301"/>
    </row>
    <row r="467" spans="1:7" ht="16.5">
      <c r="A467" s="391">
        <v>44302</v>
      </c>
      <c r="B467" s="288" t="s">
        <v>1449</v>
      </c>
      <c r="C467" s="291" t="s">
        <v>1521</v>
      </c>
      <c r="D467" s="292">
        <v>4000</v>
      </c>
      <c r="F467" s="284" t="s">
        <v>904</v>
      </c>
      <c r="G467" s="294" t="s">
        <v>1528</v>
      </c>
    </row>
    <row r="468" spans="1:7" ht="18.5" thickBot="1">
      <c r="A468" s="500"/>
      <c r="B468" s="501"/>
      <c r="C468" s="312" t="s">
        <v>1522</v>
      </c>
      <c r="D468" s="315"/>
      <c r="E468" s="307"/>
      <c r="F468" s="308"/>
      <c r="G468" s="309"/>
    </row>
    <row r="469" spans="1:7" ht="16" thickBot="1">
      <c r="A469" s="518"/>
      <c r="B469" s="288"/>
      <c r="C469" s="288"/>
      <c r="D469" s="292"/>
    </row>
    <row r="470" spans="1:7" ht="18">
      <c r="A470" s="385"/>
      <c r="B470" s="386"/>
      <c r="C470" s="452" t="s">
        <v>1523</v>
      </c>
      <c r="D470" s="387"/>
      <c r="E470" s="300"/>
      <c r="F470" s="313"/>
      <c r="G470" s="301"/>
    </row>
    <row r="471" spans="1:7" ht="16.5">
      <c r="A471" s="391">
        <v>44302</v>
      </c>
      <c r="B471" s="288" t="s">
        <v>1442</v>
      </c>
      <c r="C471" s="291" t="s">
        <v>1524</v>
      </c>
      <c r="D471" s="292">
        <v>1500</v>
      </c>
      <c r="F471" s="284" t="s">
        <v>904</v>
      </c>
      <c r="G471" s="294" t="s">
        <v>1528</v>
      </c>
    </row>
    <row r="472" spans="1:7" ht="18.5" thickBot="1">
      <c r="A472" s="500"/>
      <c r="B472" s="501"/>
      <c r="C472" s="312" t="s">
        <v>1522</v>
      </c>
      <c r="D472" s="315"/>
      <c r="E472" s="307"/>
      <c r="F472" s="308"/>
      <c r="G472" s="309"/>
    </row>
    <row r="473" spans="1:7" ht="16" thickBot="1">
      <c r="A473" s="518"/>
      <c r="B473" s="288"/>
      <c r="C473" s="288"/>
      <c r="D473" s="292"/>
    </row>
    <row r="474" spans="1:7" ht="18">
      <c r="A474" s="385"/>
      <c r="B474" s="386"/>
      <c r="C474" s="452" t="s">
        <v>1525</v>
      </c>
      <c r="D474" s="387"/>
      <c r="E474" s="300"/>
      <c r="F474" s="313"/>
      <c r="G474" s="301"/>
    </row>
    <row r="475" spans="1:7" ht="16.5">
      <c r="A475" s="391">
        <v>44302</v>
      </c>
      <c r="B475" s="288" t="s">
        <v>1526</v>
      </c>
      <c r="C475" s="291" t="s">
        <v>1527</v>
      </c>
      <c r="D475" s="292">
        <v>500</v>
      </c>
      <c r="F475" s="284" t="s">
        <v>904</v>
      </c>
      <c r="G475" s="294" t="s">
        <v>1528</v>
      </c>
    </row>
    <row r="476" spans="1:7" ht="18.5" thickBot="1">
      <c r="A476" s="500"/>
      <c r="B476" s="501"/>
      <c r="C476" s="312" t="s">
        <v>1522</v>
      </c>
      <c r="D476" s="315"/>
      <c r="E476" s="307"/>
      <c r="F476" s="308"/>
      <c r="G476" s="309"/>
    </row>
    <row r="477" spans="1:7">
      <c r="A477" s="518"/>
      <c r="B477" s="288"/>
      <c r="C477" s="288"/>
      <c r="D477" s="292"/>
    </row>
    <row r="478" spans="1:7" ht="18">
      <c r="A478" s="323"/>
      <c r="B478" s="324"/>
      <c r="C478" s="354"/>
      <c r="D478" s="326"/>
    </row>
    <row r="479" spans="1:7" ht="23.5" thickBot="1">
      <c r="C479" s="430" t="s">
        <v>1629</v>
      </c>
    </row>
    <row r="480" spans="1:7" ht="18.5">
      <c r="A480" s="394"/>
      <c r="B480" s="395"/>
      <c r="C480" s="396" t="s">
        <v>1628</v>
      </c>
      <c r="D480" s="397"/>
      <c r="E480" s="398"/>
      <c r="F480" s="399"/>
      <c r="G480" s="450" t="s">
        <v>1667</v>
      </c>
    </row>
    <row r="481" spans="1:7">
      <c r="A481" s="400">
        <v>44377</v>
      </c>
      <c r="B481" s="401" t="s">
        <v>1530</v>
      </c>
      <c r="C481" s="401" t="s">
        <v>1532</v>
      </c>
      <c r="D481" s="402">
        <v>300</v>
      </c>
      <c r="E481" s="403"/>
      <c r="F481" s="368" t="s">
        <v>904</v>
      </c>
      <c r="G481" s="404" t="s">
        <v>1531</v>
      </c>
    </row>
    <row r="482" spans="1:7">
      <c r="A482" s="400"/>
      <c r="B482" s="401" t="s">
        <v>804</v>
      </c>
      <c r="C482" s="401" t="s">
        <v>1533</v>
      </c>
      <c r="D482" s="402">
        <v>10750</v>
      </c>
      <c r="E482" s="403"/>
      <c r="F482" s="368" t="s">
        <v>904</v>
      </c>
      <c r="G482" s="404" t="s">
        <v>1529</v>
      </c>
    </row>
    <row r="483" spans="1:7">
      <c r="A483" s="400"/>
      <c r="B483" s="401" t="s">
        <v>1078</v>
      </c>
      <c r="C483" s="401" t="s">
        <v>1534</v>
      </c>
      <c r="D483" s="402">
        <v>279.7</v>
      </c>
      <c r="E483" s="403"/>
      <c r="F483" s="368" t="s">
        <v>904</v>
      </c>
      <c r="G483" s="405">
        <f>SUM(D481:D511)</f>
        <v>502392.05</v>
      </c>
    </row>
    <row r="484" spans="1:7">
      <c r="A484" s="400"/>
      <c r="B484" s="401" t="s">
        <v>1097</v>
      </c>
      <c r="C484" s="401" t="s">
        <v>1535</v>
      </c>
      <c r="D484" s="402">
        <v>1093.6099999999999</v>
      </c>
      <c r="E484" s="403"/>
      <c r="F484" s="368" t="s">
        <v>904</v>
      </c>
      <c r="G484" s="404"/>
    </row>
    <row r="485" spans="1:7">
      <c r="A485" s="400"/>
      <c r="B485" s="401" t="s">
        <v>1536</v>
      </c>
      <c r="C485" s="401" t="s">
        <v>1537</v>
      </c>
      <c r="D485" s="402">
        <v>3200</v>
      </c>
      <c r="E485" s="403"/>
      <c r="F485" s="368" t="s">
        <v>904</v>
      </c>
      <c r="G485" s="404"/>
    </row>
    <row r="486" spans="1:7">
      <c r="A486" s="406"/>
      <c r="B486" s="407" t="s">
        <v>1538</v>
      </c>
      <c r="C486" s="365" t="s">
        <v>1539</v>
      </c>
      <c r="D486" s="366">
        <v>289.44</v>
      </c>
      <c r="E486" s="367"/>
      <c r="F486" s="368" t="s">
        <v>904</v>
      </c>
      <c r="G486" s="404"/>
    </row>
    <row r="487" spans="1:7">
      <c r="A487" s="406"/>
      <c r="B487" s="407" t="s">
        <v>893</v>
      </c>
      <c r="C487" s="365" t="s">
        <v>1540</v>
      </c>
      <c r="D487" s="366">
        <f>1591.38+1135.2</f>
        <v>2726.58</v>
      </c>
      <c r="E487" s="367"/>
      <c r="F487" s="368" t="s">
        <v>904</v>
      </c>
      <c r="G487" s="404"/>
    </row>
    <row r="488" spans="1:7">
      <c r="A488" s="406"/>
      <c r="B488" s="407" t="s">
        <v>1541</v>
      </c>
      <c r="C488" s="365" t="s">
        <v>1542</v>
      </c>
      <c r="D488" s="366">
        <v>718.48</v>
      </c>
      <c r="E488" s="367"/>
      <c r="F488" s="368" t="s">
        <v>904</v>
      </c>
      <c r="G488" s="404"/>
    </row>
    <row r="489" spans="1:7">
      <c r="A489" s="406"/>
      <c r="B489" s="407" t="s">
        <v>1543</v>
      </c>
      <c r="C489" s="365" t="s">
        <v>1544</v>
      </c>
      <c r="D489" s="366">
        <v>450</v>
      </c>
      <c r="E489" s="367"/>
      <c r="F489" s="368" t="s">
        <v>904</v>
      </c>
      <c r="G489" s="404"/>
    </row>
    <row r="490" spans="1:7">
      <c r="A490" s="406"/>
      <c r="B490" s="407" t="s">
        <v>1114</v>
      </c>
      <c r="C490" s="365" t="s">
        <v>1545</v>
      </c>
      <c r="D490" s="366">
        <v>6000</v>
      </c>
      <c r="E490" s="367"/>
      <c r="F490" s="368" t="s">
        <v>904</v>
      </c>
      <c r="G490" s="404"/>
    </row>
    <row r="491" spans="1:7">
      <c r="A491" s="406"/>
      <c r="B491" s="365" t="s">
        <v>1546</v>
      </c>
      <c r="C491" s="365" t="s">
        <v>1547</v>
      </c>
      <c r="D491" s="366">
        <v>373291.31</v>
      </c>
      <c r="E491" s="367"/>
      <c r="F491" s="368" t="s">
        <v>904</v>
      </c>
      <c r="G491" s="404"/>
    </row>
    <row r="492" spans="1:7">
      <c r="A492" s="406"/>
      <c r="B492" s="365" t="s">
        <v>1548</v>
      </c>
      <c r="C492" s="365" t="s">
        <v>1549</v>
      </c>
      <c r="D492" s="366">
        <v>28362.28</v>
      </c>
      <c r="E492" s="367"/>
      <c r="F492" s="368" t="s">
        <v>904</v>
      </c>
      <c r="G492" s="404"/>
    </row>
    <row r="493" spans="1:7">
      <c r="A493" s="406"/>
      <c r="B493" s="365" t="s">
        <v>1550</v>
      </c>
      <c r="C493" s="365" t="s">
        <v>1551</v>
      </c>
      <c r="D493" s="366">
        <v>17177</v>
      </c>
      <c r="E493" s="367"/>
      <c r="F493" s="368" t="s">
        <v>904</v>
      </c>
      <c r="G493" s="404"/>
    </row>
    <row r="494" spans="1:7">
      <c r="A494" s="406"/>
      <c r="B494" s="365" t="s">
        <v>1552</v>
      </c>
      <c r="C494" s="365" t="s">
        <v>1553</v>
      </c>
      <c r="D494" s="366">
        <v>8754.07</v>
      </c>
      <c r="E494" s="367"/>
      <c r="F494" s="368" t="s">
        <v>904</v>
      </c>
      <c r="G494" s="404"/>
    </row>
    <row r="495" spans="1:7">
      <c r="A495" s="406"/>
      <c r="B495" s="365" t="s">
        <v>1380</v>
      </c>
      <c r="C495" s="365" t="s">
        <v>1554</v>
      </c>
      <c r="D495" s="366">
        <v>18752.86</v>
      </c>
      <c r="E495" s="367"/>
      <c r="F495" s="368" t="s">
        <v>904</v>
      </c>
      <c r="G495" s="404"/>
    </row>
    <row r="496" spans="1:7">
      <c r="A496" s="406"/>
      <c r="B496" s="365" t="s">
        <v>1329</v>
      </c>
      <c r="C496" s="365" t="s">
        <v>1555</v>
      </c>
      <c r="D496" s="366">
        <v>2025</v>
      </c>
      <c r="E496" s="367"/>
      <c r="F496" s="368" t="s">
        <v>904</v>
      </c>
      <c r="G496" s="404"/>
    </row>
    <row r="497" spans="1:7">
      <c r="A497" s="406"/>
      <c r="B497" s="365" t="s">
        <v>1556</v>
      </c>
      <c r="C497" s="365" t="s">
        <v>1557</v>
      </c>
      <c r="D497" s="366">
        <v>344.37</v>
      </c>
      <c r="E497" s="367"/>
      <c r="F497" s="368" t="s">
        <v>904</v>
      </c>
      <c r="G497" s="404"/>
    </row>
    <row r="498" spans="1:7">
      <c r="A498" s="406"/>
      <c r="B498" s="365" t="s">
        <v>1561</v>
      </c>
      <c r="C498" s="365" t="s">
        <v>1558</v>
      </c>
      <c r="D498" s="366">
        <v>149.12</v>
      </c>
      <c r="E498" s="367"/>
      <c r="F498" s="368" t="s">
        <v>904</v>
      </c>
      <c r="G498" s="404"/>
    </row>
    <row r="499" spans="1:7">
      <c r="A499" s="406"/>
      <c r="B499" s="365" t="s">
        <v>1562</v>
      </c>
      <c r="C499" s="365" t="s">
        <v>1559</v>
      </c>
      <c r="D499" s="366">
        <v>34.979999999999997</v>
      </c>
      <c r="E499" s="367"/>
      <c r="F499" s="368" t="s">
        <v>904</v>
      </c>
      <c r="G499" s="404"/>
    </row>
    <row r="500" spans="1:7">
      <c r="A500" s="406"/>
      <c r="B500" s="365" t="s">
        <v>1560</v>
      </c>
      <c r="C500" s="365" t="s">
        <v>1563</v>
      </c>
      <c r="D500" s="366">
        <v>99.83</v>
      </c>
      <c r="E500" s="367"/>
      <c r="F500" s="368" t="s">
        <v>904</v>
      </c>
      <c r="G500" s="404"/>
    </row>
    <row r="501" spans="1:7">
      <c r="A501" s="406"/>
      <c r="B501" s="365" t="s">
        <v>1327</v>
      </c>
      <c r="C501" s="365" t="s">
        <v>1564</v>
      </c>
      <c r="D501" s="366">
        <v>9800</v>
      </c>
      <c r="E501" s="367"/>
      <c r="F501" s="368" t="s">
        <v>904</v>
      </c>
      <c r="G501" s="404"/>
    </row>
    <row r="502" spans="1:7">
      <c r="A502" s="406"/>
      <c r="B502" s="365" t="s">
        <v>975</v>
      </c>
      <c r="C502" s="365" t="s">
        <v>1565</v>
      </c>
      <c r="D502" s="366">
        <v>1750.86</v>
      </c>
      <c r="E502" s="367"/>
      <c r="F502" s="368" t="s">
        <v>904</v>
      </c>
      <c r="G502" s="404"/>
    </row>
    <row r="503" spans="1:7">
      <c r="A503" s="406"/>
      <c r="B503" s="365" t="s">
        <v>967</v>
      </c>
      <c r="C503" s="365" t="s">
        <v>1566</v>
      </c>
      <c r="D503" s="366">
        <v>7350</v>
      </c>
      <c r="E503" s="367"/>
      <c r="F503" s="368" t="s">
        <v>904</v>
      </c>
      <c r="G503" s="404"/>
    </row>
    <row r="504" spans="1:7">
      <c r="A504" s="406"/>
      <c r="B504" s="365" t="s">
        <v>982</v>
      </c>
      <c r="C504" s="365" t="s">
        <v>1567</v>
      </c>
      <c r="D504" s="366">
        <v>720</v>
      </c>
      <c r="E504" s="367"/>
      <c r="F504" s="368" t="s">
        <v>904</v>
      </c>
      <c r="G504" s="404"/>
    </row>
    <row r="505" spans="1:7">
      <c r="A505" s="406"/>
      <c r="B505" s="365" t="s">
        <v>1568</v>
      </c>
      <c r="C505" s="365" t="s">
        <v>1569</v>
      </c>
      <c r="D505" s="366">
        <v>4608</v>
      </c>
      <c r="E505" s="367"/>
      <c r="F505" s="368" t="s">
        <v>904</v>
      </c>
      <c r="G505" s="404"/>
    </row>
    <row r="506" spans="1:7">
      <c r="A506" s="406"/>
      <c r="B506" s="365" t="s">
        <v>1570</v>
      </c>
      <c r="C506" s="365" t="s">
        <v>1571</v>
      </c>
      <c r="D506" s="366">
        <v>300</v>
      </c>
      <c r="E506" s="367"/>
      <c r="F506" s="368" t="s">
        <v>904</v>
      </c>
      <c r="G506" s="404"/>
    </row>
    <row r="507" spans="1:7">
      <c r="A507" s="406"/>
      <c r="B507" s="365" t="s">
        <v>1501</v>
      </c>
      <c r="C507" s="365" t="s">
        <v>1572</v>
      </c>
      <c r="D507" s="366">
        <v>26.54</v>
      </c>
      <c r="E507" s="367"/>
      <c r="F507" s="368" t="s">
        <v>904</v>
      </c>
      <c r="G507" s="404"/>
    </row>
    <row r="508" spans="1:7">
      <c r="A508" s="406"/>
      <c r="B508" s="365" t="s">
        <v>1497</v>
      </c>
      <c r="C508" s="365" t="s">
        <v>1573</v>
      </c>
      <c r="D508" s="366">
        <v>18.73</v>
      </c>
      <c r="E508" s="367"/>
      <c r="F508" s="368" t="s">
        <v>904</v>
      </c>
      <c r="G508" s="404"/>
    </row>
    <row r="509" spans="1:7">
      <c r="A509" s="406"/>
      <c r="B509" s="365" t="s">
        <v>1574</v>
      </c>
      <c r="C509" s="365" t="s">
        <v>1575</v>
      </c>
      <c r="D509" s="366">
        <v>2886.89</v>
      </c>
      <c r="E509" s="367"/>
      <c r="F509" s="368" t="s">
        <v>904</v>
      </c>
      <c r="G509" s="404"/>
    </row>
    <row r="510" spans="1:7">
      <c r="A510" s="406"/>
      <c r="B510" s="365" t="s">
        <v>1576</v>
      </c>
      <c r="C510" s="365" t="s">
        <v>1577</v>
      </c>
      <c r="D510" s="366">
        <v>95</v>
      </c>
      <c r="E510" s="367"/>
      <c r="F510" s="368" t="s">
        <v>904</v>
      </c>
      <c r="G510" s="404"/>
    </row>
    <row r="511" spans="1:7">
      <c r="A511" s="406"/>
      <c r="B511" s="365" t="s">
        <v>1319</v>
      </c>
      <c r="C511" s="365" t="s">
        <v>1578</v>
      </c>
      <c r="D511" s="366">
        <v>37.4</v>
      </c>
      <c r="E511" s="367"/>
      <c r="F511" s="368" t="s">
        <v>904</v>
      </c>
      <c r="G511" s="404"/>
    </row>
    <row r="512" spans="1:7" ht="19" thickBot="1">
      <c r="A512" s="408"/>
      <c r="B512" s="409"/>
      <c r="C512" s="410" t="s">
        <v>1579</v>
      </c>
      <c r="D512" s="411"/>
      <c r="E512" s="412"/>
      <c r="F512" s="413"/>
      <c r="G512" s="414"/>
    </row>
    <row r="513" spans="1:7">
      <c r="A513" s="415"/>
      <c r="B513" s="365"/>
      <c r="C513" s="365"/>
      <c r="D513" s="366"/>
      <c r="E513" s="367"/>
      <c r="F513" s="416"/>
      <c r="G513" s="417"/>
    </row>
    <row r="514" spans="1:7" ht="23">
      <c r="A514" s="415"/>
      <c r="B514" s="365"/>
      <c r="C514" s="430" t="s">
        <v>1629</v>
      </c>
      <c r="D514" s="366"/>
      <c r="E514" s="367"/>
      <c r="F514" s="416"/>
      <c r="G514" s="417"/>
    </row>
    <row r="515" spans="1:7" ht="18.5">
      <c r="A515" s="418"/>
      <c r="B515" s="362"/>
      <c r="C515" s="419" t="s">
        <v>1580</v>
      </c>
      <c r="D515" s="420"/>
      <c r="E515" s="421"/>
      <c r="F515" s="422"/>
      <c r="G515" s="364"/>
    </row>
    <row r="516" spans="1:7">
      <c r="A516" s="423">
        <v>44377</v>
      </c>
      <c r="B516" s="365" t="s">
        <v>866</v>
      </c>
      <c r="C516" s="365" t="s">
        <v>867</v>
      </c>
      <c r="D516" s="366">
        <v>502392.05</v>
      </c>
      <c r="E516" s="367"/>
      <c r="F516" s="368" t="s">
        <v>904</v>
      </c>
      <c r="G516" s="369" t="s">
        <v>1586</v>
      </c>
    </row>
    <row r="517" spans="1:7">
      <c r="A517" s="423"/>
      <c r="B517" s="370" t="s">
        <v>1581</v>
      </c>
      <c r="C517" s="365" t="s">
        <v>1582</v>
      </c>
      <c r="D517" s="366"/>
      <c r="E517" s="367">
        <f>+D516</f>
        <v>502392.05</v>
      </c>
      <c r="F517" s="368" t="s">
        <v>904</v>
      </c>
      <c r="G517" s="369" t="s">
        <v>1587</v>
      </c>
    </row>
    <row r="518" spans="1:7" ht="18.5">
      <c r="A518" s="424"/>
      <c r="B518" s="425"/>
      <c r="C518" s="371" t="s">
        <v>1584</v>
      </c>
      <c r="D518" s="426"/>
      <c r="E518" s="427"/>
      <c r="F518" s="428"/>
      <c r="G518" s="429"/>
    </row>
    <row r="519" spans="1:7" ht="19" thickBot="1">
      <c r="A519" s="415"/>
      <c r="B519" s="365"/>
      <c r="C519" s="431"/>
      <c r="D519" s="366"/>
      <c r="E519" s="367"/>
      <c r="F519" s="416"/>
      <c r="G519" s="417"/>
    </row>
    <row r="520" spans="1:7" ht="18">
      <c r="A520" s="385"/>
      <c r="B520" s="386"/>
      <c r="C520" s="452" t="s">
        <v>1630</v>
      </c>
      <c r="D520" s="387"/>
      <c r="E520" s="388"/>
      <c r="F520" s="389"/>
      <c r="G520" s="390"/>
    </row>
    <row r="521" spans="1:7" ht="16.5">
      <c r="A521" s="391">
        <v>44377</v>
      </c>
      <c r="B521" s="291" t="s">
        <v>1632</v>
      </c>
      <c r="C521" s="291" t="s">
        <v>1633</v>
      </c>
      <c r="D521" s="432"/>
      <c r="E521" s="384">
        <f>55.61+15.03</f>
        <v>70.64</v>
      </c>
      <c r="F521" s="284" t="s">
        <v>904</v>
      </c>
      <c r="G521" s="294" t="s">
        <v>1531</v>
      </c>
    </row>
    <row r="522" spans="1:7" ht="16.5">
      <c r="A522" s="391" t="s">
        <v>14</v>
      </c>
      <c r="B522" s="291" t="s">
        <v>1634</v>
      </c>
      <c r="C522" s="291" t="s">
        <v>1635</v>
      </c>
      <c r="D522" s="432"/>
      <c r="E522" s="384">
        <v>324.75</v>
      </c>
      <c r="F522" s="284" t="s">
        <v>904</v>
      </c>
      <c r="G522" s="294" t="s">
        <v>1631</v>
      </c>
    </row>
    <row r="523" spans="1:7" ht="16.5">
      <c r="A523" s="391" t="s">
        <v>14</v>
      </c>
      <c r="B523" s="291" t="s">
        <v>1530</v>
      </c>
      <c r="C523" s="291" t="s">
        <v>1532</v>
      </c>
      <c r="D523" s="265"/>
      <c r="E523" s="292">
        <v>300</v>
      </c>
      <c r="F523" s="284" t="s">
        <v>904</v>
      </c>
      <c r="G523" s="392">
        <f>SUM(E521:E560)</f>
        <v>521748.06</v>
      </c>
    </row>
    <row r="524" spans="1:7" ht="16.5">
      <c r="A524" s="391"/>
      <c r="B524" s="291" t="s">
        <v>1595</v>
      </c>
      <c r="C524" s="291" t="s">
        <v>1636</v>
      </c>
      <c r="D524" s="265"/>
      <c r="E524" s="292">
        <v>2000</v>
      </c>
      <c r="F524" s="284" t="s">
        <v>904</v>
      </c>
      <c r="G524" s="392"/>
    </row>
    <row r="525" spans="1:7" ht="16.5">
      <c r="A525" s="391"/>
      <c r="B525" s="291" t="s">
        <v>1033</v>
      </c>
      <c r="C525" s="291" t="s">
        <v>1637</v>
      </c>
      <c r="D525" s="265"/>
      <c r="E525" s="292">
        <v>112.87</v>
      </c>
      <c r="F525" s="284" t="s">
        <v>904</v>
      </c>
      <c r="G525" s="392"/>
    </row>
    <row r="526" spans="1:7" ht="16.5">
      <c r="A526" s="391"/>
      <c r="B526" s="291" t="s">
        <v>804</v>
      </c>
      <c r="C526" s="291" t="s">
        <v>1533</v>
      </c>
      <c r="D526" s="265"/>
      <c r="E526" s="292">
        <v>10750</v>
      </c>
      <c r="F526" s="284" t="s">
        <v>904</v>
      </c>
      <c r="G526" s="294"/>
    </row>
    <row r="527" spans="1:7" ht="16.5">
      <c r="A527" s="391"/>
      <c r="B527" s="291" t="s">
        <v>1589</v>
      </c>
      <c r="C527" s="291" t="s">
        <v>1534</v>
      </c>
      <c r="D527" s="265"/>
      <c r="E527" s="292">
        <f>5526.72</f>
        <v>5526.72</v>
      </c>
      <c r="F527" s="284" t="s">
        <v>904</v>
      </c>
      <c r="G527" s="392"/>
    </row>
    <row r="528" spans="1:7" ht="16.5">
      <c r="A528" s="391"/>
      <c r="B528" s="291" t="s">
        <v>1078</v>
      </c>
      <c r="C528" s="291" t="s">
        <v>1641</v>
      </c>
      <c r="D528" s="265"/>
      <c r="E528" s="292">
        <v>279.7</v>
      </c>
      <c r="F528" s="284" t="s">
        <v>904</v>
      </c>
      <c r="G528" s="392"/>
    </row>
    <row r="529" spans="1:7" ht="16.5">
      <c r="A529" s="391"/>
      <c r="B529" s="291" t="s">
        <v>1097</v>
      </c>
      <c r="C529" s="291" t="s">
        <v>1535</v>
      </c>
      <c r="D529" s="265"/>
      <c r="E529" s="292">
        <v>1093.6099999999999</v>
      </c>
      <c r="F529" s="284" t="s">
        <v>904</v>
      </c>
      <c r="G529" s="294"/>
    </row>
    <row r="530" spans="1:7" ht="16.5">
      <c r="A530" s="391"/>
      <c r="B530" s="291" t="s">
        <v>1536</v>
      </c>
      <c r="C530" s="291" t="s">
        <v>1537</v>
      </c>
      <c r="D530" s="265"/>
      <c r="E530" s="292">
        <v>3200</v>
      </c>
      <c r="F530" s="284" t="s">
        <v>904</v>
      </c>
      <c r="G530" s="294"/>
    </row>
    <row r="531" spans="1:7" ht="16.5">
      <c r="A531" s="302"/>
      <c r="B531" s="338" t="s">
        <v>1538</v>
      </c>
      <c r="C531" s="268" t="s">
        <v>1539</v>
      </c>
      <c r="D531" s="265"/>
      <c r="E531" s="270">
        <v>289.44</v>
      </c>
      <c r="F531" s="284" t="s">
        <v>904</v>
      </c>
      <c r="G531" s="294"/>
    </row>
    <row r="532" spans="1:7" ht="16.5">
      <c r="A532" s="302"/>
      <c r="B532" s="338" t="s">
        <v>1638</v>
      </c>
      <c r="C532" s="268" t="s">
        <v>1640</v>
      </c>
      <c r="D532" s="265"/>
      <c r="E532" s="270">
        <v>891.42</v>
      </c>
      <c r="F532" s="284" t="s">
        <v>904</v>
      </c>
      <c r="G532" s="294"/>
    </row>
    <row r="533" spans="1:7" ht="16.5">
      <c r="A533" s="302"/>
      <c r="B533" s="338" t="s">
        <v>1622</v>
      </c>
      <c r="C533" s="268" t="s">
        <v>1639</v>
      </c>
      <c r="D533" s="265"/>
      <c r="E533" s="270">
        <v>6500</v>
      </c>
      <c r="F533" s="284" t="s">
        <v>904</v>
      </c>
      <c r="G533" s="294"/>
    </row>
    <row r="534" spans="1:7" ht="16.5">
      <c r="A534" s="302"/>
      <c r="B534" s="338" t="s">
        <v>893</v>
      </c>
      <c r="C534" s="268" t="s">
        <v>1540</v>
      </c>
      <c r="D534" s="265"/>
      <c r="E534" s="270">
        <f>1591.38+1135.2</f>
        <v>2726.58</v>
      </c>
      <c r="F534" s="284" t="s">
        <v>904</v>
      </c>
      <c r="G534" s="294"/>
    </row>
    <row r="535" spans="1:7" ht="16.5">
      <c r="A535" s="302"/>
      <c r="B535" s="338" t="s">
        <v>1541</v>
      </c>
      <c r="C535" s="268" t="s">
        <v>1542</v>
      </c>
      <c r="D535" s="265"/>
      <c r="E535" s="270">
        <v>718.48</v>
      </c>
      <c r="F535" s="284" t="s">
        <v>904</v>
      </c>
      <c r="G535" s="294"/>
    </row>
    <row r="536" spans="1:7" ht="16.5">
      <c r="A536" s="302"/>
      <c r="B536" s="338" t="s">
        <v>1543</v>
      </c>
      <c r="C536" s="268" t="s">
        <v>1544</v>
      </c>
      <c r="D536" s="265"/>
      <c r="E536" s="270">
        <v>450</v>
      </c>
      <c r="F536" s="284" t="s">
        <v>904</v>
      </c>
      <c r="G536" s="294"/>
    </row>
    <row r="537" spans="1:7" ht="16.5">
      <c r="A537" s="302"/>
      <c r="B537" s="338" t="s">
        <v>1114</v>
      </c>
      <c r="C537" s="268" t="s">
        <v>1545</v>
      </c>
      <c r="D537" s="265"/>
      <c r="E537" s="270">
        <v>6000</v>
      </c>
      <c r="F537" s="284" t="s">
        <v>904</v>
      </c>
      <c r="G537" s="294"/>
    </row>
    <row r="538" spans="1:7" ht="16.5">
      <c r="A538" s="302"/>
      <c r="B538" s="268" t="s">
        <v>1546</v>
      </c>
      <c r="C538" s="268" t="s">
        <v>1547</v>
      </c>
      <c r="D538" s="265"/>
      <c r="E538" s="270">
        <v>373291.31</v>
      </c>
      <c r="F538" s="284" t="s">
        <v>904</v>
      </c>
      <c r="G538" s="294"/>
    </row>
    <row r="539" spans="1:7" ht="16.5">
      <c r="A539" s="302"/>
      <c r="B539" s="268" t="s">
        <v>1548</v>
      </c>
      <c r="C539" s="268" t="s">
        <v>1549</v>
      </c>
      <c r="D539" s="265"/>
      <c r="E539" s="270">
        <v>28362.28</v>
      </c>
      <c r="F539" s="284" t="s">
        <v>904</v>
      </c>
      <c r="G539" s="294"/>
    </row>
    <row r="540" spans="1:7" ht="16.5">
      <c r="A540" s="302"/>
      <c r="B540" s="268" t="s">
        <v>1550</v>
      </c>
      <c r="C540" s="268" t="s">
        <v>1551</v>
      </c>
      <c r="D540" s="265"/>
      <c r="E540" s="270">
        <v>17177</v>
      </c>
      <c r="F540" s="284" t="s">
        <v>904</v>
      </c>
      <c r="G540" s="294"/>
    </row>
    <row r="541" spans="1:7" ht="16.5">
      <c r="A541" s="302"/>
      <c r="B541" s="268" t="s">
        <v>1552</v>
      </c>
      <c r="C541" s="268" t="s">
        <v>1553</v>
      </c>
      <c r="D541" s="265"/>
      <c r="E541" s="270">
        <v>8754.07</v>
      </c>
      <c r="F541" s="284" t="s">
        <v>904</v>
      </c>
      <c r="G541" s="294"/>
    </row>
    <row r="542" spans="1:7" ht="16.5">
      <c r="A542" s="302"/>
      <c r="B542" s="268" t="s">
        <v>1380</v>
      </c>
      <c r="C542" s="268" t="s">
        <v>1554</v>
      </c>
      <c r="D542" s="265"/>
      <c r="E542" s="270">
        <v>18752.86</v>
      </c>
      <c r="F542" s="284" t="s">
        <v>904</v>
      </c>
      <c r="G542" s="294"/>
    </row>
    <row r="543" spans="1:7" ht="16.5">
      <c r="A543" s="302"/>
      <c r="B543" s="268" t="s">
        <v>1329</v>
      </c>
      <c r="C543" s="268" t="s">
        <v>1555</v>
      </c>
      <c r="D543" s="265"/>
      <c r="E543" s="270">
        <v>3525</v>
      </c>
      <c r="F543" s="284" t="s">
        <v>904</v>
      </c>
      <c r="G543" s="294"/>
    </row>
    <row r="544" spans="1:7" ht="16.5">
      <c r="A544" s="302"/>
      <c r="B544" s="268" t="s">
        <v>1556</v>
      </c>
      <c r="C544" s="268" t="s">
        <v>1557</v>
      </c>
      <c r="D544" s="265"/>
      <c r="E544" s="270">
        <v>344.37</v>
      </c>
      <c r="F544" s="284" t="s">
        <v>904</v>
      </c>
      <c r="G544" s="294"/>
    </row>
    <row r="545" spans="1:7" ht="16.5">
      <c r="A545" s="302"/>
      <c r="B545" s="268" t="s">
        <v>1561</v>
      </c>
      <c r="C545" s="268" t="s">
        <v>1558</v>
      </c>
      <c r="D545" s="265"/>
      <c r="E545" s="270">
        <v>149.12</v>
      </c>
      <c r="F545" s="284" t="s">
        <v>904</v>
      </c>
      <c r="G545" s="294"/>
    </row>
    <row r="546" spans="1:7" ht="16.5">
      <c r="A546" s="302"/>
      <c r="B546" s="268" t="s">
        <v>1562</v>
      </c>
      <c r="C546" s="268" t="s">
        <v>1559</v>
      </c>
      <c r="D546" s="265"/>
      <c r="E546" s="270">
        <v>34.979999999999997</v>
      </c>
      <c r="F546" s="284" t="s">
        <v>904</v>
      </c>
      <c r="G546" s="294"/>
    </row>
    <row r="547" spans="1:7" ht="16.5">
      <c r="A547" s="302"/>
      <c r="B547" s="268" t="s">
        <v>1560</v>
      </c>
      <c r="C547" s="268" t="s">
        <v>1563</v>
      </c>
      <c r="D547" s="265"/>
      <c r="E547" s="270">
        <v>99.83</v>
      </c>
      <c r="F547" s="284" t="s">
        <v>904</v>
      </c>
      <c r="G547" s="294"/>
    </row>
    <row r="548" spans="1:7" ht="16.5">
      <c r="A548" s="302"/>
      <c r="B548" s="268" t="s">
        <v>1327</v>
      </c>
      <c r="C548" s="268" t="s">
        <v>1564</v>
      </c>
      <c r="D548" s="265"/>
      <c r="E548" s="270">
        <v>9800</v>
      </c>
      <c r="F548" s="284" t="s">
        <v>904</v>
      </c>
      <c r="G548" s="294"/>
    </row>
    <row r="549" spans="1:7" ht="16.5">
      <c r="A549" s="302"/>
      <c r="B549" s="268" t="s">
        <v>975</v>
      </c>
      <c r="C549" s="268" t="s">
        <v>1565</v>
      </c>
      <c r="D549" s="265"/>
      <c r="E549" s="270">
        <v>1750.86</v>
      </c>
      <c r="F549" s="284" t="s">
        <v>904</v>
      </c>
      <c r="G549" s="294"/>
    </row>
    <row r="550" spans="1:7" ht="16.5">
      <c r="A550" s="302"/>
      <c r="B550" s="268" t="s">
        <v>967</v>
      </c>
      <c r="C550" s="268" t="s">
        <v>1566</v>
      </c>
      <c r="D550" s="265"/>
      <c r="E550" s="270">
        <v>7350</v>
      </c>
      <c r="F550" s="284" t="s">
        <v>904</v>
      </c>
      <c r="G550" s="294"/>
    </row>
    <row r="551" spans="1:7" ht="16.5">
      <c r="A551" s="302"/>
      <c r="B551" s="268" t="s">
        <v>982</v>
      </c>
      <c r="C551" s="268" t="s">
        <v>1567</v>
      </c>
      <c r="D551" s="265"/>
      <c r="E551" s="270">
        <v>720</v>
      </c>
      <c r="F551" s="284" t="s">
        <v>904</v>
      </c>
      <c r="G551" s="294"/>
    </row>
    <row r="552" spans="1:7" ht="16.5">
      <c r="A552" s="302"/>
      <c r="B552" s="268" t="s">
        <v>1568</v>
      </c>
      <c r="C552" s="268" t="s">
        <v>1569</v>
      </c>
      <c r="D552" s="265"/>
      <c r="E552" s="270">
        <v>4608</v>
      </c>
      <c r="F552" s="284" t="s">
        <v>904</v>
      </c>
      <c r="G552" s="294"/>
    </row>
    <row r="553" spans="1:7" ht="16.5">
      <c r="A553" s="302"/>
      <c r="B553" s="268" t="s">
        <v>1570</v>
      </c>
      <c r="C553" s="268" t="s">
        <v>1571</v>
      </c>
      <c r="D553" s="265"/>
      <c r="E553" s="270">
        <v>300</v>
      </c>
      <c r="F553" s="284" t="s">
        <v>904</v>
      </c>
      <c r="G553" s="294"/>
    </row>
    <row r="554" spans="1:7" ht="16.5">
      <c r="A554" s="302"/>
      <c r="B554" s="268" t="s">
        <v>1501</v>
      </c>
      <c r="C554" s="268" t="s">
        <v>1572</v>
      </c>
      <c r="D554" s="265"/>
      <c r="E554" s="270">
        <v>26.54</v>
      </c>
      <c r="F554" s="284" t="s">
        <v>904</v>
      </c>
      <c r="G554" s="294"/>
    </row>
    <row r="555" spans="1:7" ht="16.5">
      <c r="A555" s="302"/>
      <c r="B555" s="268" t="s">
        <v>1497</v>
      </c>
      <c r="C555" s="268" t="s">
        <v>1573</v>
      </c>
      <c r="D555" s="265"/>
      <c r="E555" s="270">
        <v>18.73</v>
      </c>
      <c r="F555" s="284" t="s">
        <v>904</v>
      </c>
      <c r="G555" s="294"/>
    </row>
    <row r="556" spans="1:7" ht="16.5">
      <c r="A556" s="302"/>
      <c r="B556" s="268" t="s">
        <v>1574</v>
      </c>
      <c r="C556" s="268" t="s">
        <v>1575</v>
      </c>
      <c r="D556" s="265"/>
      <c r="E556" s="270">
        <v>2886.89</v>
      </c>
      <c r="F556" s="284" t="s">
        <v>904</v>
      </c>
      <c r="G556" s="294"/>
    </row>
    <row r="557" spans="1:7" ht="16.5">
      <c r="A557" s="302"/>
      <c r="B557" s="268" t="s">
        <v>1576</v>
      </c>
      <c r="C557" s="268" t="s">
        <v>1577</v>
      </c>
      <c r="D557" s="265"/>
      <c r="E557" s="270">
        <v>95</v>
      </c>
      <c r="F557" s="284" t="s">
        <v>904</v>
      </c>
      <c r="G557" s="294"/>
    </row>
    <row r="558" spans="1:7" ht="16.5">
      <c r="A558" s="302"/>
      <c r="B558" s="268" t="s">
        <v>1319</v>
      </c>
      <c r="C558" s="268" t="s">
        <v>1578</v>
      </c>
      <c r="D558" s="265"/>
      <c r="E558" s="270">
        <v>37.4</v>
      </c>
      <c r="F558" s="284" t="s">
        <v>904</v>
      </c>
      <c r="G558" s="294"/>
    </row>
    <row r="559" spans="1:7" ht="16.5">
      <c r="A559" s="302"/>
      <c r="B559" s="268" t="s">
        <v>1642</v>
      </c>
      <c r="C559" s="268" t="s">
        <v>1643</v>
      </c>
      <c r="D559" s="265"/>
      <c r="E559" s="270">
        <v>1360.07</v>
      </c>
      <c r="F559" s="284" t="s">
        <v>904</v>
      </c>
      <c r="G559" s="294"/>
    </row>
    <row r="560" spans="1:7" ht="16.5">
      <c r="A560" s="302"/>
      <c r="B560" s="268" t="s">
        <v>1377</v>
      </c>
      <c r="C560" s="268" t="s">
        <v>1644</v>
      </c>
      <c r="D560" s="265"/>
      <c r="E560" s="270">
        <v>1069.54</v>
      </c>
      <c r="F560" s="284" t="s">
        <v>904</v>
      </c>
      <c r="G560" s="294"/>
    </row>
    <row r="561" spans="1:7" ht="18.5" thickBot="1">
      <c r="A561" s="303"/>
      <c r="B561" s="304"/>
      <c r="C561" s="436" t="s">
        <v>1579</v>
      </c>
      <c r="D561" s="306"/>
      <c r="E561" s="307"/>
      <c r="F561" s="308"/>
      <c r="G561" s="309"/>
    </row>
    <row r="563" spans="1:7" ht="18">
      <c r="A563" s="323"/>
      <c r="B563" s="324"/>
      <c r="C563" s="435" t="s">
        <v>1993</v>
      </c>
      <c r="D563" s="326"/>
      <c r="E563" s="327"/>
      <c r="F563" s="328"/>
      <c r="G563" s="329"/>
    </row>
    <row r="564" spans="1:7" ht="16.5">
      <c r="A564" s="272">
        <v>44377</v>
      </c>
      <c r="B564" s="268" t="s">
        <v>866</v>
      </c>
      <c r="C564" s="268" t="s">
        <v>867</v>
      </c>
      <c r="D564" s="270">
        <v>521748.06</v>
      </c>
      <c r="F564" s="284" t="s">
        <v>904</v>
      </c>
      <c r="G564" s="330" t="s">
        <v>1586</v>
      </c>
    </row>
    <row r="565" spans="1:7" ht="16.5">
      <c r="A565" s="272"/>
      <c r="B565" s="290" t="s">
        <v>1581</v>
      </c>
      <c r="C565" s="290" t="s">
        <v>1582</v>
      </c>
      <c r="E565" s="271">
        <v>521748.06</v>
      </c>
      <c r="F565" s="284" t="s">
        <v>904</v>
      </c>
      <c r="G565" s="330" t="s">
        <v>1650</v>
      </c>
    </row>
    <row r="566" spans="1:7" ht="18">
      <c r="A566" s="331"/>
      <c r="B566" s="332"/>
      <c r="C566" s="437" t="s">
        <v>1584</v>
      </c>
      <c r="D566" s="334"/>
      <c r="E566" s="335"/>
      <c r="F566" s="336"/>
      <c r="G566" s="337"/>
    </row>
    <row r="567" spans="1:7" ht="18.5">
      <c r="A567" s="415"/>
      <c r="B567" s="365"/>
      <c r="C567" s="431"/>
      <c r="D567" s="366"/>
      <c r="E567" s="367"/>
      <c r="F567" s="416"/>
      <c r="G567" s="417"/>
    </row>
    <row r="568" spans="1:7" ht="18">
      <c r="A568" s="377"/>
      <c r="B568" s="378"/>
      <c r="C568" s="354" t="s">
        <v>1585</v>
      </c>
      <c r="D568" s="379"/>
      <c r="E568" s="327"/>
      <c r="F568" s="328"/>
      <c r="G568" s="464"/>
    </row>
    <row r="569" spans="1:7" ht="16.5">
      <c r="A569" s="287">
        <v>44013</v>
      </c>
      <c r="B569" s="288" t="s">
        <v>747</v>
      </c>
      <c r="C569" s="291" t="s">
        <v>1645</v>
      </c>
      <c r="D569" s="292">
        <v>250000</v>
      </c>
      <c r="F569" s="284" t="s">
        <v>904</v>
      </c>
      <c r="G569" s="566" t="s">
        <v>1228</v>
      </c>
    </row>
    <row r="570" spans="1:7" ht="18">
      <c r="A570" s="382"/>
      <c r="B570" s="383"/>
      <c r="C570" s="521" t="s">
        <v>1646</v>
      </c>
      <c r="D570" s="345"/>
      <c r="E570" s="335"/>
      <c r="F570" s="336"/>
      <c r="G570" s="337"/>
    </row>
    <row r="571" spans="1:7">
      <c r="A571" s="272"/>
    </row>
    <row r="572" spans="1:7" ht="18">
      <c r="A572" s="323"/>
      <c r="B572" s="324"/>
      <c r="C572" s="354" t="s">
        <v>1669</v>
      </c>
      <c r="D572" s="326"/>
      <c r="E572" s="327"/>
      <c r="F572" s="328"/>
      <c r="G572" s="329"/>
    </row>
    <row r="573" spans="1:7" ht="16.5">
      <c r="A573" s="272">
        <v>44377</v>
      </c>
      <c r="B573" s="268" t="s">
        <v>1581</v>
      </c>
      <c r="C573" s="268" t="s">
        <v>1582</v>
      </c>
      <c r="D573" s="270">
        <v>466384.77</v>
      </c>
      <c r="F573" s="284" t="s">
        <v>904</v>
      </c>
      <c r="G573" s="330" t="s">
        <v>1772</v>
      </c>
    </row>
    <row r="574" spans="1:7" ht="16.5">
      <c r="A574" s="272"/>
      <c r="B574" s="290" t="s">
        <v>866</v>
      </c>
      <c r="C574" s="290" t="s">
        <v>867</v>
      </c>
      <c r="E574" s="271">
        <v>466384.77</v>
      </c>
      <c r="F574" s="284" t="s">
        <v>904</v>
      </c>
      <c r="G574" s="330" t="s">
        <v>14</v>
      </c>
    </row>
    <row r="575" spans="1:7" ht="18">
      <c r="A575" s="331"/>
      <c r="B575" s="332"/>
      <c r="C575" s="333" t="s">
        <v>1583</v>
      </c>
      <c r="D575" s="334"/>
      <c r="E575" s="335"/>
      <c r="F575" s="336"/>
      <c r="G575" s="337"/>
    </row>
    <row r="576" spans="1:7">
      <c r="A576" s="272"/>
    </row>
    <row r="577" spans="1:7" ht="18">
      <c r="A577" s="341"/>
      <c r="B577" s="342"/>
      <c r="C577" s="354" t="s">
        <v>1588</v>
      </c>
      <c r="D577" s="343"/>
      <c r="E577" s="327"/>
      <c r="F577" s="328"/>
      <c r="G577" s="329"/>
    </row>
    <row r="578" spans="1:7" ht="16.5">
      <c r="A578" s="272">
        <v>44013</v>
      </c>
      <c r="B578" s="293" t="s">
        <v>1647</v>
      </c>
      <c r="C578" s="291" t="s">
        <v>1648</v>
      </c>
      <c r="D578" s="292">
        <v>100000</v>
      </c>
      <c r="F578" s="284" t="s">
        <v>904</v>
      </c>
      <c r="G578" s="330" t="s">
        <v>1649</v>
      </c>
    </row>
    <row r="579" spans="1:7" ht="16.5">
      <c r="A579" s="272"/>
      <c r="B579" s="293" t="s">
        <v>1200</v>
      </c>
      <c r="C579" s="293" t="s">
        <v>867</v>
      </c>
      <c r="D579" s="292"/>
      <c r="E579" s="271">
        <v>100000</v>
      </c>
      <c r="F579" s="284" t="s">
        <v>904</v>
      </c>
      <c r="G579" s="330" t="s">
        <v>1992</v>
      </c>
    </row>
    <row r="580" spans="1:7" ht="18">
      <c r="A580" s="331"/>
      <c r="B580" s="344"/>
      <c r="C580" s="333" t="s">
        <v>1774</v>
      </c>
      <c r="D580" s="345"/>
      <c r="E580" s="335"/>
      <c r="F580" s="336"/>
      <c r="G580" s="337"/>
    </row>
    <row r="581" spans="1:7" ht="18.5">
      <c r="A581" s="415"/>
      <c r="B581" s="365"/>
      <c r="C581" s="431"/>
      <c r="D581" s="366"/>
      <c r="E581" s="367"/>
      <c r="F581" s="416"/>
      <c r="G581" s="417"/>
    </row>
    <row r="582" spans="1:7" ht="18">
      <c r="A582" s="323"/>
      <c r="B582" s="324"/>
      <c r="C582" s="354" t="s">
        <v>1670</v>
      </c>
      <c r="D582" s="326"/>
      <c r="E582" s="327"/>
      <c r="F582" s="328"/>
      <c r="G582" s="329"/>
    </row>
    <row r="583" spans="1:7" ht="16.5">
      <c r="A583" s="272">
        <v>44377</v>
      </c>
      <c r="B583" s="268" t="s">
        <v>1589</v>
      </c>
      <c r="C583" s="268" t="s">
        <v>1590</v>
      </c>
      <c r="D583" s="270">
        <v>10000</v>
      </c>
      <c r="F583" s="284" t="s">
        <v>904</v>
      </c>
      <c r="G583" s="330" t="s">
        <v>700</v>
      </c>
    </row>
    <row r="584" spans="1:7" ht="16.5">
      <c r="A584" s="272"/>
      <c r="B584" s="290" t="s">
        <v>1384</v>
      </c>
      <c r="C584" s="290" t="s">
        <v>1591</v>
      </c>
      <c r="E584" s="271">
        <v>10000</v>
      </c>
      <c r="F584" s="284" t="s">
        <v>904</v>
      </c>
      <c r="G584" s="330" t="s">
        <v>1597</v>
      </c>
    </row>
    <row r="585" spans="1:7" ht="18">
      <c r="A585" s="331"/>
      <c r="B585" s="332"/>
      <c r="C585" s="333" t="s">
        <v>267</v>
      </c>
      <c r="D585" s="334"/>
      <c r="E585" s="335"/>
      <c r="F585" s="336"/>
      <c r="G585" s="337"/>
    </row>
    <row r="586" spans="1:7" ht="18.5">
      <c r="A586" s="415"/>
      <c r="B586" s="365"/>
      <c r="C586" s="431"/>
      <c r="D586" s="366"/>
      <c r="E586" s="367"/>
      <c r="F586" s="416"/>
      <c r="G586" s="417"/>
    </row>
    <row r="587" spans="1:7" ht="18">
      <c r="A587" s="341"/>
      <c r="B587" s="342"/>
      <c r="C587" s="354" t="s">
        <v>1592</v>
      </c>
      <c r="D587" s="343"/>
      <c r="E587" s="327"/>
      <c r="F587" s="328"/>
      <c r="G587" s="329"/>
    </row>
    <row r="588" spans="1:7" ht="16.5">
      <c r="A588" s="272">
        <v>44377</v>
      </c>
      <c r="B588" s="291" t="s">
        <v>1651</v>
      </c>
      <c r="C588" s="291" t="s">
        <v>1652</v>
      </c>
      <c r="D588" s="292">
        <v>4995</v>
      </c>
      <c r="F588" s="284" t="s">
        <v>904</v>
      </c>
      <c r="G588" s="330" t="s">
        <v>700</v>
      </c>
    </row>
    <row r="589" spans="1:7" ht="16.5">
      <c r="A589" s="272"/>
      <c r="B589" s="293" t="s">
        <v>1333</v>
      </c>
      <c r="C589" s="293" t="s">
        <v>1653</v>
      </c>
      <c r="D589" s="292"/>
      <c r="E589" s="271">
        <v>4995</v>
      </c>
      <c r="F589" s="284" t="s">
        <v>904</v>
      </c>
      <c r="G589" s="330" t="s">
        <v>1655</v>
      </c>
    </row>
    <row r="590" spans="1:7" ht="18">
      <c r="A590" s="331"/>
      <c r="B590" s="344"/>
      <c r="C590" s="333" t="s">
        <v>1654</v>
      </c>
      <c r="D590" s="345"/>
      <c r="E590" s="335"/>
      <c r="F590" s="336"/>
      <c r="G590" s="337"/>
    </row>
    <row r="591" spans="1:7" ht="18.5">
      <c r="A591" s="415"/>
      <c r="B591" s="365"/>
      <c r="C591" s="431"/>
      <c r="D591" s="366"/>
      <c r="E591" s="367"/>
      <c r="F591" s="416"/>
      <c r="G591" s="417"/>
    </row>
    <row r="592" spans="1:7" ht="18">
      <c r="A592" s="323"/>
      <c r="B592" s="324"/>
      <c r="C592" s="354" t="s">
        <v>1671</v>
      </c>
      <c r="D592" s="326"/>
      <c r="E592" s="327"/>
      <c r="F592" s="328"/>
      <c r="G592" s="329"/>
    </row>
    <row r="593" spans="1:7" ht="16.5">
      <c r="A593" s="272">
        <v>44377</v>
      </c>
      <c r="B593" s="268" t="s">
        <v>1552</v>
      </c>
      <c r="C593" s="268" t="s">
        <v>1593</v>
      </c>
      <c r="D593" s="270">
        <v>16000</v>
      </c>
      <c r="F593" s="284" t="s">
        <v>904</v>
      </c>
      <c r="G593" s="330" t="s">
        <v>700</v>
      </c>
    </row>
    <row r="594" spans="1:7" ht="16.5">
      <c r="A594" s="272"/>
      <c r="B594" s="290" t="s">
        <v>1384</v>
      </c>
      <c r="C594" s="290" t="s">
        <v>1591</v>
      </c>
      <c r="E594" s="271">
        <v>16000</v>
      </c>
      <c r="F594" s="284" t="s">
        <v>904</v>
      </c>
      <c r="G594" s="330" t="s">
        <v>1598</v>
      </c>
    </row>
    <row r="595" spans="1:7" ht="18">
      <c r="A595" s="331"/>
      <c r="B595" s="332"/>
      <c r="C595" s="333" t="s">
        <v>267</v>
      </c>
      <c r="D595" s="334"/>
      <c r="E595" s="335"/>
      <c r="F595" s="336"/>
      <c r="G595" s="337"/>
    </row>
    <row r="596" spans="1:7" ht="18.5">
      <c r="A596" s="415"/>
      <c r="B596" s="365"/>
      <c r="C596" s="431"/>
      <c r="D596" s="366"/>
      <c r="E596" s="367"/>
      <c r="F596" s="416"/>
      <c r="G596" s="417"/>
    </row>
    <row r="598" spans="1:7" ht="18">
      <c r="A598" s="323"/>
      <c r="B598" s="324"/>
      <c r="C598" s="354" t="s">
        <v>1594</v>
      </c>
      <c r="D598" s="326"/>
      <c r="E598" s="327"/>
      <c r="F598" s="328"/>
      <c r="G598" s="329"/>
    </row>
    <row r="599" spans="1:7" ht="16.5">
      <c r="A599" s="272">
        <v>44377</v>
      </c>
      <c r="B599" s="268" t="s">
        <v>1595</v>
      </c>
      <c r="C599" s="268" t="s">
        <v>1596</v>
      </c>
      <c r="D599" s="270">
        <v>15000</v>
      </c>
      <c r="F599" s="284" t="s">
        <v>904</v>
      </c>
      <c r="G599" s="330" t="s">
        <v>700</v>
      </c>
    </row>
    <row r="600" spans="1:7" ht="16.5">
      <c r="A600" s="272"/>
      <c r="B600" s="290" t="s">
        <v>1384</v>
      </c>
      <c r="C600" s="290" t="s">
        <v>1591</v>
      </c>
      <c r="E600" s="271">
        <v>15000</v>
      </c>
      <c r="F600" s="284" t="s">
        <v>904</v>
      </c>
      <c r="G600" s="330" t="s">
        <v>1599</v>
      </c>
    </row>
    <row r="601" spans="1:7" ht="18">
      <c r="A601" s="331"/>
      <c r="B601" s="332"/>
      <c r="C601" s="333" t="s">
        <v>267</v>
      </c>
      <c r="D601" s="334"/>
      <c r="E601" s="335"/>
      <c r="F601" s="336"/>
      <c r="G601" s="337"/>
    </row>
    <row r="603" spans="1:7" ht="18">
      <c r="A603" s="323"/>
      <c r="B603" s="324"/>
      <c r="C603" s="354" t="s">
        <v>1600</v>
      </c>
      <c r="D603" s="326"/>
      <c r="E603" s="327"/>
      <c r="F603" s="328"/>
      <c r="G603" s="329"/>
    </row>
    <row r="604" spans="1:7" ht="16.5">
      <c r="A604" s="272">
        <v>44095</v>
      </c>
      <c r="B604" s="268" t="s">
        <v>1601</v>
      </c>
      <c r="C604" s="268" t="s">
        <v>1602</v>
      </c>
      <c r="D604" s="270">
        <v>232.5</v>
      </c>
      <c r="F604" s="284" t="s">
        <v>904</v>
      </c>
      <c r="G604" s="330" t="s">
        <v>700</v>
      </c>
    </row>
    <row r="605" spans="1:7" ht="16.5">
      <c r="A605" s="272"/>
      <c r="B605" s="290" t="s">
        <v>1603</v>
      </c>
      <c r="C605" s="290" t="s">
        <v>1604</v>
      </c>
      <c r="E605" s="271">
        <v>232.5</v>
      </c>
      <c r="F605" s="284" t="s">
        <v>904</v>
      </c>
      <c r="G605" s="330" t="s">
        <v>1611</v>
      </c>
    </row>
    <row r="606" spans="1:7" ht="18">
      <c r="A606" s="331"/>
      <c r="B606" s="332"/>
      <c r="C606" s="333" t="s">
        <v>267</v>
      </c>
      <c r="D606" s="334"/>
      <c r="E606" s="335"/>
      <c r="F606" s="336"/>
      <c r="G606" s="337"/>
    </row>
    <row r="608" spans="1:7" ht="18">
      <c r="A608" s="323"/>
      <c r="B608" s="324"/>
      <c r="C608" s="354" t="s">
        <v>1605</v>
      </c>
      <c r="D608" s="326"/>
      <c r="E608" s="327"/>
      <c r="F608" s="328"/>
      <c r="G608" s="329"/>
    </row>
    <row r="609" spans="1:7" ht="16.5">
      <c r="A609" s="272">
        <v>44377</v>
      </c>
      <c r="B609" s="268" t="s">
        <v>1606</v>
      </c>
      <c r="C609" s="268" t="s">
        <v>1607</v>
      </c>
      <c r="D609" s="270">
        <v>3874</v>
      </c>
      <c r="F609" s="284" t="s">
        <v>904</v>
      </c>
      <c r="G609" s="330" t="s">
        <v>700</v>
      </c>
    </row>
    <row r="610" spans="1:7" ht="16.5">
      <c r="A610" s="272"/>
      <c r="B610" s="290" t="s">
        <v>1603</v>
      </c>
      <c r="C610" s="290" t="s">
        <v>1604</v>
      </c>
      <c r="E610" s="271">
        <v>3874</v>
      </c>
      <c r="F610" s="284" t="s">
        <v>904</v>
      </c>
      <c r="G610" s="330" t="s">
        <v>1612</v>
      </c>
    </row>
    <row r="611" spans="1:7" ht="18">
      <c r="A611" s="331"/>
      <c r="B611" s="332"/>
      <c r="C611" s="333" t="s">
        <v>267</v>
      </c>
      <c r="D611" s="334"/>
      <c r="E611" s="335"/>
      <c r="F611" s="336"/>
      <c r="G611" s="337"/>
    </row>
    <row r="613" spans="1:7" ht="18">
      <c r="A613" s="323"/>
      <c r="B613" s="324"/>
      <c r="C613" s="354" t="s">
        <v>1608</v>
      </c>
      <c r="D613" s="326"/>
      <c r="E613" s="327"/>
      <c r="F613" s="328"/>
      <c r="G613" s="329"/>
    </row>
    <row r="614" spans="1:7" ht="16.5">
      <c r="A614" s="272">
        <v>44377</v>
      </c>
      <c r="B614" s="268" t="s">
        <v>1609</v>
      </c>
      <c r="C614" s="268" t="s">
        <v>1610</v>
      </c>
      <c r="D614" s="270">
        <v>4046.31</v>
      </c>
      <c r="F614" s="284" t="s">
        <v>904</v>
      </c>
      <c r="G614" s="330" t="s">
        <v>700</v>
      </c>
    </row>
    <row r="615" spans="1:7" ht="16.5">
      <c r="A615" s="272"/>
      <c r="B615" s="290" t="s">
        <v>1603</v>
      </c>
      <c r="C615" s="290" t="s">
        <v>1604</v>
      </c>
      <c r="E615" s="271">
        <v>4046.31</v>
      </c>
      <c r="F615" s="284" t="s">
        <v>904</v>
      </c>
      <c r="G615" s="330" t="s">
        <v>1613</v>
      </c>
    </row>
    <row r="616" spans="1:7" ht="18">
      <c r="A616" s="331"/>
      <c r="B616" s="332"/>
      <c r="C616" s="333" t="s">
        <v>267</v>
      </c>
      <c r="D616" s="334"/>
      <c r="E616" s="335"/>
      <c r="F616" s="336"/>
      <c r="G616" s="337"/>
    </row>
    <row r="618" spans="1:7" ht="18">
      <c r="A618" s="323"/>
      <c r="B618" s="324"/>
      <c r="C618" s="354" t="s">
        <v>1614</v>
      </c>
      <c r="D618" s="326"/>
      <c r="E618" s="327"/>
      <c r="F618" s="328"/>
      <c r="G618" s="329"/>
    </row>
    <row r="619" spans="1:7" ht="16.5">
      <c r="A619" s="272">
        <v>44342</v>
      </c>
      <c r="B619" s="268" t="s">
        <v>1616</v>
      </c>
      <c r="C619" s="268" t="s">
        <v>1617</v>
      </c>
      <c r="D619" s="270">
        <v>393.56</v>
      </c>
      <c r="F619" s="284" t="s">
        <v>904</v>
      </c>
      <c r="G619" s="330" t="s">
        <v>700</v>
      </c>
    </row>
    <row r="620" spans="1:7" ht="16.5">
      <c r="A620" s="272"/>
      <c r="B620" s="290" t="s">
        <v>1384</v>
      </c>
      <c r="C620" s="290" t="s">
        <v>1591</v>
      </c>
      <c r="E620" s="271">
        <v>393.56</v>
      </c>
      <c r="F620" s="284" t="s">
        <v>904</v>
      </c>
      <c r="G620" s="330" t="s">
        <v>1619</v>
      </c>
    </row>
    <row r="621" spans="1:7" ht="18">
      <c r="A621" s="331"/>
      <c r="B621" s="332"/>
      <c r="C621" s="333" t="s">
        <v>267</v>
      </c>
      <c r="D621" s="334"/>
      <c r="E621" s="335"/>
      <c r="F621" s="336"/>
      <c r="G621" s="337"/>
    </row>
    <row r="623" spans="1:7" ht="18">
      <c r="A623" s="323"/>
      <c r="B623" s="324"/>
      <c r="C623" s="354" t="s">
        <v>1615</v>
      </c>
      <c r="D623" s="326"/>
      <c r="E623" s="327"/>
      <c r="F623" s="328"/>
      <c r="G623" s="329"/>
    </row>
    <row r="624" spans="1:7" ht="16.5">
      <c r="A624" s="272">
        <v>44377</v>
      </c>
      <c r="B624" s="268" t="s">
        <v>1552</v>
      </c>
      <c r="C624" s="268" t="s">
        <v>1553</v>
      </c>
      <c r="D624" s="270">
        <v>2440</v>
      </c>
      <c r="F624" s="284" t="s">
        <v>904</v>
      </c>
      <c r="G624" s="330" t="s">
        <v>700</v>
      </c>
    </row>
    <row r="625" spans="1:7" ht="16.5">
      <c r="A625" s="272"/>
      <c r="B625" s="290" t="s">
        <v>1384</v>
      </c>
      <c r="C625" s="290" t="s">
        <v>1618</v>
      </c>
      <c r="E625" s="271">
        <v>2440</v>
      </c>
      <c r="F625" s="284" t="s">
        <v>904</v>
      </c>
      <c r="G625" s="330" t="s">
        <v>1620</v>
      </c>
    </row>
    <row r="626" spans="1:7" ht="18">
      <c r="A626" s="331"/>
      <c r="B626" s="332"/>
      <c r="C626" s="333" t="s">
        <v>267</v>
      </c>
      <c r="D626" s="334"/>
      <c r="E626" s="335"/>
      <c r="F626" s="336"/>
      <c r="G626" s="337"/>
    </row>
    <row r="628" spans="1:7" ht="18">
      <c r="A628" s="323"/>
      <c r="B628" s="324"/>
      <c r="C628" s="354" t="s">
        <v>1621</v>
      </c>
      <c r="D628" s="326"/>
      <c r="E628" s="327"/>
      <c r="F628" s="328"/>
      <c r="G628" s="329"/>
    </row>
    <row r="629" spans="1:7" ht="16.5">
      <c r="A629" s="272">
        <v>44453</v>
      </c>
      <c r="B629" s="268" t="s">
        <v>1552</v>
      </c>
      <c r="C629" s="268" t="s">
        <v>1553</v>
      </c>
      <c r="D629" s="289"/>
      <c r="E629" s="393" t="s">
        <v>1775</v>
      </c>
      <c r="F629" s="284"/>
      <c r="G629" s="330"/>
    </row>
    <row r="630" spans="1:7" ht="16.5">
      <c r="A630" s="272"/>
      <c r="B630" s="290" t="s">
        <v>1622</v>
      </c>
      <c r="C630" s="290" t="s">
        <v>1623</v>
      </c>
      <c r="D630" s="289"/>
      <c r="E630" s="393"/>
      <c r="F630" s="284"/>
      <c r="G630" s="330"/>
    </row>
    <row r="631" spans="1:7" ht="18">
      <c r="A631" s="331"/>
      <c r="B631" s="332"/>
      <c r="C631" s="333" t="s">
        <v>267</v>
      </c>
      <c r="D631" s="334"/>
      <c r="E631" s="335"/>
      <c r="F631" s="336"/>
      <c r="G631" s="337"/>
    </row>
    <row r="633" spans="1:7" ht="18">
      <c r="A633" s="323"/>
      <c r="B633" s="324"/>
      <c r="C633" s="354" t="s">
        <v>1624</v>
      </c>
      <c r="D633" s="326"/>
      <c r="E633" s="327"/>
      <c r="F633" s="328"/>
      <c r="G633" s="329"/>
    </row>
    <row r="634" spans="1:7" ht="16.5">
      <c r="A634" s="272">
        <v>44090</v>
      </c>
      <c r="B634" s="268" t="s">
        <v>1625</v>
      </c>
      <c r="C634" s="268" t="s">
        <v>1626</v>
      </c>
      <c r="D634" s="270">
        <v>43.11</v>
      </c>
      <c r="F634" s="284"/>
      <c r="G634" s="330" t="s">
        <v>700</v>
      </c>
    </row>
    <row r="635" spans="1:7" ht="16.5">
      <c r="A635" s="272"/>
      <c r="B635" s="290" t="s">
        <v>1603</v>
      </c>
      <c r="C635" s="290" t="s">
        <v>1627</v>
      </c>
      <c r="E635" s="271">
        <v>43.11</v>
      </c>
      <c r="F635" s="284"/>
      <c r="G635" s="330"/>
    </row>
    <row r="636" spans="1:7" ht="18">
      <c r="A636" s="331"/>
      <c r="B636" s="332"/>
      <c r="C636" s="333" t="s">
        <v>267</v>
      </c>
      <c r="D636" s="334"/>
      <c r="E636" s="335"/>
      <c r="F636" s="336"/>
      <c r="G636" s="337"/>
    </row>
    <row r="638" spans="1:7" ht="18">
      <c r="A638" s="323"/>
      <c r="B638" s="324"/>
      <c r="C638" s="354" t="s">
        <v>1656</v>
      </c>
      <c r="D638" s="326"/>
      <c r="E638" s="327"/>
      <c r="F638" s="328"/>
      <c r="G638" s="329"/>
    </row>
    <row r="639" spans="1:7" ht="18">
      <c r="A639" s="272"/>
      <c r="C639" s="519" t="s">
        <v>1659</v>
      </c>
      <c r="G639" s="330"/>
    </row>
    <row r="640" spans="1:7" ht="16.5">
      <c r="A640" s="272">
        <v>44359</v>
      </c>
      <c r="B640" s="268" t="s">
        <v>1766</v>
      </c>
      <c r="C640" s="268" t="s">
        <v>1657</v>
      </c>
      <c r="D640" s="270">
        <v>18000000</v>
      </c>
      <c r="F640" s="284" t="s">
        <v>904</v>
      </c>
      <c r="G640" s="566" t="s">
        <v>1228</v>
      </c>
    </row>
    <row r="641" spans="1:7" ht="16.5">
      <c r="A641" s="272"/>
      <c r="B641" s="290"/>
      <c r="C641" s="290"/>
      <c r="F641" s="284"/>
      <c r="G641" s="330"/>
    </row>
    <row r="642" spans="1:7" ht="18">
      <c r="A642" s="331"/>
      <c r="B642" s="332"/>
      <c r="C642" s="333" t="s">
        <v>1658</v>
      </c>
      <c r="D642" s="334"/>
      <c r="E642" s="335"/>
      <c r="F642" s="336"/>
      <c r="G642" s="337"/>
    </row>
    <row r="643" spans="1:7" ht="18">
      <c r="C643" s="355"/>
    </row>
    <row r="644" spans="1:7" ht="18">
      <c r="A644" s="323"/>
      <c r="B644" s="324"/>
      <c r="C644" s="578" t="s">
        <v>2128</v>
      </c>
      <c r="D644" s="326"/>
      <c r="E644" s="327"/>
      <c r="F644" s="328"/>
      <c r="G644" s="329"/>
    </row>
    <row r="645" spans="1:7" ht="16.5">
      <c r="A645" s="272">
        <v>44359</v>
      </c>
      <c r="B645" s="268" t="s">
        <v>2124</v>
      </c>
      <c r="C645" s="268" t="s">
        <v>2125</v>
      </c>
      <c r="D645" s="270">
        <v>18000000</v>
      </c>
      <c r="F645" s="284" t="s">
        <v>904</v>
      </c>
      <c r="G645" s="534" t="s">
        <v>2132</v>
      </c>
    </row>
    <row r="646" spans="1:7" ht="16.5">
      <c r="A646" s="272"/>
      <c r="B646" s="290" t="s">
        <v>2126</v>
      </c>
      <c r="C646" s="290" t="s">
        <v>2127</v>
      </c>
      <c r="E646" s="271">
        <v>18000000</v>
      </c>
      <c r="F646" s="284" t="s">
        <v>904</v>
      </c>
      <c r="G646" s="330" t="s">
        <v>2131</v>
      </c>
    </row>
    <row r="647" spans="1:7" ht="18">
      <c r="A647" s="331"/>
      <c r="B647" s="332"/>
      <c r="C647" s="333" t="s">
        <v>2129</v>
      </c>
      <c r="D647" s="334"/>
      <c r="E647" s="335"/>
      <c r="F647" s="336"/>
      <c r="G647" s="337"/>
    </row>
    <row r="648" spans="1:7" ht="18">
      <c r="C648" s="355"/>
    </row>
    <row r="650" spans="1:7" ht="18">
      <c r="A650" s="323"/>
      <c r="B650" s="324"/>
      <c r="C650" s="354" t="s">
        <v>1660</v>
      </c>
      <c r="D650" s="326"/>
      <c r="E650" s="327"/>
      <c r="F650" s="328"/>
      <c r="G650" s="329"/>
    </row>
    <row r="651" spans="1:7" ht="18">
      <c r="A651" s="272"/>
      <c r="C651" s="519" t="s">
        <v>1659</v>
      </c>
      <c r="G651" s="330"/>
    </row>
    <row r="652" spans="1:7" ht="16.5">
      <c r="A652" s="272">
        <v>44359</v>
      </c>
      <c r="B652" s="268" t="s">
        <v>1769</v>
      </c>
      <c r="C652" s="268" t="s">
        <v>1661</v>
      </c>
      <c r="D652" s="270">
        <v>850000</v>
      </c>
      <c r="F652" s="284" t="s">
        <v>904</v>
      </c>
      <c r="G652" s="566" t="s">
        <v>1228</v>
      </c>
    </row>
    <row r="653" spans="1:7" ht="16.5">
      <c r="A653" s="272"/>
      <c r="B653" s="290"/>
      <c r="C653" s="290"/>
      <c r="F653" s="284"/>
      <c r="G653" s="330"/>
    </row>
    <row r="654" spans="1:7" ht="18">
      <c r="A654" s="331"/>
      <c r="B654" s="332"/>
      <c r="C654" s="333" t="s">
        <v>1662</v>
      </c>
      <c r="D654" s="334"/>
      <c r="E654" s="335"/>
      <c r="F654" s="336"/>
      <c r="G654" s="337"/>
    </row>
    <row r="655" spans="1:7" ht="18">
      <c r="C655" s="355"/>
    </row>
    <row r="656" spans="1:7" ht="18">
      <c r="A656" s="323"/>
      <c r="B656" s="324"/>
      <c r="C656" s="578" t="s">
        <v>2123</v>
      </c>
      <c r="D656" s="326"/>
      <c r="E656" s="327"/>
      <c r="F656" s="328"/>
      <c r="G656" s="329"/>
    </row>
    <row r="657" spans="1:8" ht="16.5">
      <c r="A657" s="272">
        <v>44359</v>
      </c>
      <c r="B657" s="268" t="s">
        <v>2124</v>
      </c>
      <c r="C657" s="268" t="s">
        <v>2125</v>
      </c>
      <c r="D657" s="270">
        <v>850000</v>
      </c>
      <c r="F657" s="284" t="s">
        <v>904</v>
      </c>
      <c r="G657" s="534" t="s">
        <v>2134</v>
      </c>
    </row>
    <row r="658" spans="1:8" ht="16.5">
      <c r="A658" s="272"/>
      <c r="B658" s="290" t="s">
        <v>2126</v>
      </c>
      <c r="C658" s="290" t="s">
        <v>2127</v>
      </c>
      <c r="E658" s="271">
        <v>850000</v>
      </c>
      <c r="F658" s="284" t="s">
        <v>904</v>
      </c>
      <c r="G658" s="330" t="s">
        <v>2133</v>
      </c>
    </row>
    <row r="659" spans="1:8" ht="18">
      <c r="A659" s="331"/>
      <c r="B659" s="332"/>
      <c r="C659" s="333" t="s">
        <v>2130</v>
      </c>
      <c r="D659" s="334"/>
      <c r="E659" s="335"/>
      <c r="F659" s="336"/>
      <c r="G659" s="337"/>
    </row>
    <row r="660" spans="1:8" ht="18">
      <c r="C660" s="355"/>
      <c r="H660" s="461">
        <f>235.79-155.79</f>
        <v>80</v>
      </c>
    </row>
    <row r="661" spans="1:8" ht="13" customHeight="1">
      <c r="C661" s="355"/>
    </row>
    <row r="662" spans="1:8" ht="23">
      <c r="C662" s="430" t="s">
        <v>1629</v>
      </c>
    </row>
    <row r="663" spans="1:8" ht="18">
      <c r="A663" s="323"/>
      <c r="B663" s="324"/>
      <c r="C663" s="448" t="s">
        <v>1656</v>
      </c>
      <c r="D663" s="326"/>
      <c r="E663" s="327"/>
      <c r="F663" s="328"/>
      <c r="G663" s="329"/>
    </row>
    <row r="664" spans="1:8" ht="18">
      <c r="A664" s="438">
        <v>44377</v>
      </c>
      <c r="B664" s="439" t="s">
        <v>1663</v>
      </c>
      <c r="C664" s="439" t="s">
        <v>1664</v>
      </c>
      <c r="D664" s="440">
        <v>235.79</v>
      </c>
      <c r="E664" s="441"/>
      <c r="F664" s="284"/>
      <c r="G664" s="449" t="s">
        <v>1667</v>
      </c>
    </row>
    <row r="665" spans="1:8" ht="16.5">
      <c r="A665" s="438"/>
      <c r="B665" s="442" t="s">
        <v>1665</v>
      </c>
      <c r="C665" s="442" t="s">
        <v>1666</v>
      </c>
      <c r="D665" s="440"/>
      <c r="E665" s="441">
        <v>235.79</v>
      </c>
      <c r="F665" s="284"/>
      <c r="G665" s="330"/>
    </row>
    <row r="666" spans="1:8" ht="18">
      <c r="A666" s="443"/>
      <c r="B666" s="444"/>
      <c r="C666" s="445" t="s">
        <v>267</v>
      </c>
      <c r="D666" s="446"/>
      <c r="E666" s="447"/>
      <c r="F666" s="336"/>
      <c r="G666" s="337"/>
    </row>
    <row r="668" spans="1:8" ht="23">
      <c r="C668" s="430" t="s">
        <v>1629</v>
      </c>
    </row>
    <row r="669" spans="1:8" ht="18">
      <c r="A669" s="323"/>
      <c r="B669" s="324"/>
      <c r="C669" s="448" t="s">
        <v>1660</v>
      </c>
      <c r="D669" s="326"/>
      <c r="E669" s="327"/>
      <c r="F669" s="328"/>
      <c r="G669" s="329"/>
    </row>
    <row r="670" spans="1:8" ht="18">
      <c r="A670" s="438">
        <v>44377</v>
      </c>
      <c r="B670" s="439" t="s">
        <v>1663</v>
      </c>
      <c r="C670" s="439" t="s">
        <v>1664</v>
      </c>
      <c r="D670" s="440">
        <v>235.79</v>
      </c>
      <c r="E670" s="441"/>
      <c r="F670" s="284"/>
      <c r="G670" s="449" t="s">
        <v>1667</v>
      </c>
    </row>
    <row r="671" spans="1:8" ht="16.5">
      <c r="A671" s="438"/>
      <c r="B671" s="442" t="s">
        <v>1665</v>
      </c>
      <c r="C671" s="442" t="s">
        <v>1666</v>
      </c>
      <c r="D671" s="440"/>
      <c r="E671" s="441">
        <v>235.79</v>
      </c>
      <c r="F671" s="284"/>
      <c r="G671" s="330"/>
    </row>
    <row r="672" spans="1:8" ht="18">
      <c r="A672" s="443"/>
      <c r="B672" s="444"/>
      <c r="C672" s="445" t="s">
        <v>267</v>
      </c>
      <c r="D672" s="446"/>
      <c r="E672" s="447"/>
      <c r="F672" s="336"/>
      <c r="G672" s="337"/>
    </row>
    <row r="674" spans="1:7" ht="18">
      <c r="A674" s="323"/>
      <c r="B674" s="324"/>
      <c r="C674" s="354" t="s">
        <v>1668</v>
      </c>
      <c r="D674" s="326"/>
      <c r="E674" s="327"/>
      <c r="F674" s="328"/>
      <c r="G674" s="329"/>
    </row>
    <row r="675" spans="1:7" ht="16.5">
      <c r="A675" s="272">
        <v>44377</v>
      </c>
      <c r="B675" s="268" t="s">
        <v>1552</v>
      </c>
      <c r="C675" s="268" t="s">
        <v>1593</v>
      </c>
      <c r="D675" s="270">
        <v>16000</v>
      </c>
      <c r="F675" s="284" t="s">
        <v>904</v>
      </c>
      <c r="G675" s="330" t="s">
        <v>700</v>
      </c>
    </row>
    <row r="676" spans="1:7" ht="16.5">
      <c r="A676" s="272"/>
      <c r="B676" s="290" t="s">
        <v>1384</v>
      </c>
      <c r="C676" s="290" t="s">
        <v>1591</v>
      </c>
      <c r="E676" s="271">
        <v>16000</v>
      </c>
      <c r="F676" s="284" t="s">
        <v>904</v>
      </c>
      <c r="G676" s="330" t="s">
        <v>1598</v>
      </c>
    </row>
    <row r="677" spans="1:7" ht="18">
      <c r="A677" s="331"/>
      <c r="B677" s="332"/>
      <c r="C677" s="333" t="s">
        <v>267</v>
      </c>
      <c r="D677" s="334"/>
      <c r="E677" s="335"/>
      <c r="F677" s="336"/>
      <c r="G677" s="337"/>
    </row>
    <row r="679" spans="1:7" ht="18">
      <c r="A679" s="323"/>
      <c r="B679" s="324"/>
      <c r="C679" s="354" t="s">
        <v>1672</v>
      </c>
      <c r="D679" s="326"/>
      <c r="E679" s="327"/>
      <c r="F679" s="328"/>
      <c r="G679" s="329"/>
    </row>
    <row r="680" spans="1:7" ht="16.5">
      <c r="A680" s="272">
        <v>44377</v>
      </c>
      <c r="B680" s="268" t="s">
        <v>866</v>
      </c>
      <c r="C680" s="268" t="s">
        <v>867</v>
      </c>
      <c r="D680" s="270">
        <v>155.79</v>
      </c>
      <c r="F680" s="284" t="s">
        <v>904</v>
      </c>
      <c r="G680" s="330" t="s">
        <v>1679</v>
      </c>
    </row>
    <row r="681" spans="1:7" ht="16.5">
      <c r="A681" s="272"/>
      <c r="B681" s="290" t="s">
        <v>1674</v>
      </c>
      <c r="C681" s="290" t="s">
        <v>1673</v>
      </c>
      <c r="E681" s="271">
        <v>155.79</v>
      </c>
      <c r="F681" s="284" t="s">
        <v>904</v>
      </c>
      <c r="G681" s="330" t="s">
        <v>2135</v>
      </c>
    </row>
    <row r="682" spans="1:7" ht="16.5">
      <c r="A682" s="272"/>
      <c r="B682" s="338" t="s">
        <v>1675</v>
      </c>
      <c r="C682" s="338" t="s">
        <v>1676</v>
      </c>
      <c r="D682" s="270">
        <v>155.79</v>
      </c>
      <c r="F682" s="284" t="s">
        <v>904</v>
      </c>
      <c r="G682" s="330" t="s">
        <v>14</v>
      </c>
    </row>
    <row r="683" spans="1:7" ht="16.5">
      <c r="A683" s="272"/>
      <c r="B683" s="290" t="s">
        <v>1677</v>
      </c>
      <c r="C683" s="290" t="s">
        <v>1678</v>
      </c>
      <c r="E683" s="271">
        <v>155.79</v>
      </c>
      <c r="F683" s="284" t="s">
        <v>904</v>
      </c>
      <c r="G683" s="330"/>
    </row>
    <row r="684" spans="1:7" ht="18">
      <c r="A684" s="331"/>
      <c r="B684" s="332"/>
      <c r="C684" s="333" t="s">
        <v>1680</v>
      </c>
      <c r="D684" s="334"/>
      <c r="E684" s="335"/>
      <c r="F684" s="336"/>
      <c r="G684" s="337"/>
    </row>
    <row r="685" spans="1:7" ht="16" thickBot="1"/>
    <row r="686" spans="1:7" ht="18">
      <c r="A686" s="385"/>
      <c r="B686" s="386"/>
      <c r="C686" s="549" t="s">
        <v>1689</v>
      </c>
      <c r="D686" s="387"/>
      <c r="E686" s="453"/>
      <c r="F686" s="454"/>
      <c r="G686" s="455"/>
    </row>
    <row r="687" spans="1:7" ht="16.5">
      <c r="A687" s="591">
        <v>44013</v>
      </c>
      <c r="B687" s="592" t="s">
        <v>1684</v>
      </c>
      <c r="C687" s="593" t="s">
        <v>1685</v>
      </c>
      <c r="D687" s="594">
        <f>238520-120468.55</f>
        <v>118051.45</v>
      </c>
      <c r="E687" s="595"/>
      <c r="F687" s="596" t="s">
        <v>14</v>
      </c>
      <c r="G687" s="567" t="s">
        <v>1228</v>
      </c>
    </row>
    <row r="688" spans="1:7">
      <c r="A688" s="591"/>
      <c r="B688" s="592" t="s">
        <v>716</v>
      </c>
      <c r="C688" s="593" t="s">
        <v>1683</v>
      </c>
      <c r="D688" s="594">
        <f>60000-46949.65</f>
        <v>13050.349999999999</v>
      </c>
      <c r="E688" s="595"/>
      <c r="F688" s="535"/>
      <c r="G688" s="567"/>
    </row>
    <row r="689" spans="1:8">
      <c r="A689" s="591"/>
      <c r="B689" s="592" t="s">
        <v>1755</v>
      </c>
      <c r="C689" s="593" t="s">
        <v>1756</v>
      </c>
      <c r="D689" s="594">
        <v>47107.26</v>
      </c>
      <c r="E689" s="595"/>
      <c r="F689" s="535"/>
      <c r="G689" s="567"/>
    </row>
    <row r="690" spans="1:8">
      <c r="A690" s="591"/>
      <c r="B690" s="597" t="s">
        <v>714</v>
      </c>
      <c r="C690" s="598" t="s">
        <v>1686</v>
      </c>
      <c r="D690" s="599">
        <v>4794.17</v>
      </c>
      <c r="E690" s="595"/>
      <c r="F690" s="535"/>
      <c r="G690" s="567"/>
    </row>
    <row r="691" spans="1:8">
      <c r="A691" s="591"/>
      <c r="B691" s="597" t="s">
        <v>715</v>
      </c>
      <c r="C691" s="597" t="s">
        <v>1687</v>
      </c>
      <c r="D691" s="599">
        <v>1793.51</v>
      </c>
      <c r="E691" s="595"/>
      <c r="F691" s="535"/>
      <c r="G691" s="567"/>
    </row>
    <row r="692" spans="1:8">
      <c r="A692" s="591"/>
      <c r="B692" s="597" t="s">
        <v>1690</v>
      </c>
      <c r="C692" s="597" t="s">
        <v>1691</v>
      </c>
      <c r="D692" s="599">
        <v>1000</v>
      </c>
      <c r="E692" s="595"/>
      <c r="F692" s="535"/>
      <c r="G692" s="567"/>
    </row>
    <row r="693" spans="1:8">
      <c r="A693" s="591"/>
      <c r="B693" s="597" t="s">
        <v>1746</v>
      </c>
      <c r="C693" s="597" t="s">
        <v>1747</v>
      </c>
      <c r="D693" s="599">
        <v>3000</v>
      </c>
      <c r="E693" s="595"/>
      <c r="F693" s="535"/>
      <c r="G693" s="567"/>
    </row>
    <row r="694" spans="1:8">
      <c r="A694" s="591"/>
      <c r="B694" s="597" t="s">
        <v>1743</v>
      </c>
      <c r="C694" s="597" t="s">
        <v>1744</v>
      </c>
      <c r="D694" s="599">
        <f>231930.3-131863.65</f>
        <v>100066.65</v>
      </c>
      <c r="E694" s="595"/>
      <c r="F694" s="535"/>
      <c r="G694" s="567"/>
      <c r="H694" s="461" t="s">
        <v>1745</v>
      </c>
    </row>
    <row r="695" spans="1:8">
      <c r="A695" s="591"/>
      <c r="B695" s="597" t="s">
        <v>1203</v>
      </c>
      <c r="C695" s="597" t="s">
        <v>1760</v>
      </c>
      <c r="D695" s="599">
        <v>50000</v>
      </c>
      <c r="E695" s="595"/>
      <c r="F695" s="535"/>
      <c r="G695" s="567"/>
    </row>
    <row r="696" spans="1:8">
      <c r="A696" s="591"/>
      <c r="B696" s="597" t="s">
        <v>1209</v>
      </c>
      <c r="C696" s="597" t="s">
        <v>1761</v>
      </c>
      <c r="D696" s="599">
        <v>100000</v>
      </c>
      <c r="E696" s="595"/>
      <c r="F696" s="535"/>
      <c r="G696" s="567"/>
    </row>
    <row r="697" spans="1:8">
      <c r="A697" s="591"/>
      <c r="B697" s="597" t="s">
        <v>1682</v>
      </c>
      <c r="C697" s="597" t="s">
        <v>1762</v>
      </c>
      <c r="D697" s="599">
        <v>50000</v>
      </c>
      <c r="E697" s="595"/>
      <c r="F697" s="535"/>
      <c r="G697" s="567"/>
      <c r="H697" s="461">
        <f>4288.13-1600</f>
        <v>2688.13</v>
      </c>
    </row>
    <row r="698" spans="1:8">
      <c r="A698" s="591"/>
      <c r="B698" s="597" t="s">
        <v>878</v>
      </c>
      <c r="C698" s="597" t="s">
        <v>1763</v>
      </c>
      <c r="D698" s="599">
        <v>56982.21</v>
      </c>
      <c r="E698" s="595"/>
      <c r="F698" s="535"/>
      <c r="G698" s="567"/>
    </row>
    <row r="699" spans="1:8">
      <c r="A699" s="591"/>
      <c r="B699" s="600" t="s">
        <v>1157</v>
      </c>
      <c r="C699" s="593" t="s">
        <v>1160</v>
      </c>
      <c r="D699" s="594">
        <v>300000</v>
      </c>
      <c r="E699" s="595"/>
      <c r="F699" s="535"/>
      <c r="G699" s="567"/>
    </row>
    <row r="700" spans="1:8">
      <c r="A700" s="591"/>
      <c r="B700" s="597" t="s">
        <v>1167</v>
      </c>
      <c r="C700" s="597" t="s">
        <v>1764</v>
      </c>
      <c r="D700" s="599">
        <v>55000</v>
      </c>
      <c r="E700" s="595"/>
      <c r="F700" s="535"/>
      <c r="G700" s="567"/>
    </row>
    <row r="701" spans="1:8">
      <c r="A701" s="591"/>
      <c r="B701" s="597" t="s">
        <v>1169</v>
      </c>
      <c r="C701" s="597" t="s">
        <v>1765</v>
      </c>
      <c r="D701" s="599">
        <v>13780.5</v>
      </c>
      <c r="E701" s="595"/>
      <c r="F701" s="535"/>
      <c r="G701" s="567"/>
    </row>
    <row r="702" spans="1:8">
      <c r="A702" s="591"/>
      <c r="B702" s="597" t="s">
        <v>1766</v>
      </c>
      <c r="C702" s="597" t="s">
        <v>1767</v>
      </c>
      <c r="D702" s="599">
        <v>18000000</v>
      </c>
      <c r="E702" s="595"/>
      <c r="F702" s="535"/>
      <c r="G702" s="567"/>
    </row>
    <row r="703" spans="1:8">
      <c r="A703" s="591"/>
      <c r="B703" s="597" t="s">
        <v>1769</v>
      </c>
      <c r="C703" s="597" t="s">
        <v>1768</v>
      </c>
      <c r="D703" s="599">
        <v>850000</v>
      </c>
      <c r="E703" s="595"/>
      <c r="F703" s="535"/>
      <c r="G703" s="567"/>
    </row>
    <row r="704" spans="1:8">
      <c r="A704" s="591"/>
      <c r="B704" s="597"/>
      <c r="C704" s="597"/>
      <c r="D704" s="599"/>
      <c r="E704" s="595"/>
      <c r="F704" s="535"/>
      <c r="G704" s="567"/>
    </row>
    <row r="705" spans="1:7">
      <c r="A705" s="591"/>
      <c r="B705" s="597"/>
      <c r="C705" s="597" t="s">
        <v>2144</v>
      </c>
      <c r="D705" s="599"/>
      <c r="E705" s="595"/>
      <c r="F705" s="535"/>
      <c r="G705" s="567"/>
    </row>
    <row r="706" spans="1:7">
      <c r="A706" s="591"/>
      <c r="B706" s="597"/>
      <c r="C706" s="597"/>
      <c r="D706" s="599"/>
      <c r="E706" s="595"/>
      <c r="F706" s="535"/>
      <c r="G706" s="567"/>
    </row>
    <row r="707" spans="1:7">
      <c r="A707" s="591"/>
      <c r="B707" s="597"/>
      <c r="C707" s="597"/>
      <c r="D707" s="599"/>
      <c r="E707" s="595"/>
      <c r="F707" s="535"/>
      <c r="G707" s="567"/>
    </row>
    <row r="708" spans="1:7">
      <c r="A708" s="591"/>
      <c r="B708" s="597"/>
      <c r="C708" s="597"/>
      <c r="D708" s="599"/>
      <c r="E708" s="595"/>
      <c r="F708" s="535"/>
      <c r="G708" s="567"/>
    </row>
    <row r="709" spans="1:7">
      <c r="A709" s="591"/>
      <c r="B709" s="597"/>
      <c r="C709" s="597"/>
      <c r="D709" s="599"/>
      <c r="E709" s="595"/>
      <c r="F709" s="535"/>
      <c r="G709" s="567"/>
    </row>
    <row r="710" spans="1:7">
      <c r="A710" s="591"/>
      <c r="B710" s="597"/>
      <c r="C710" s="597"/>
      <c r="D710" s="599"/>
      <c r="E710" s="595"/>
      <c r="F710" s="535"/>
      <c r="G710" s="567"/>
    </row>
    <row r="711" spans="1:7">
      <c r="A711" s="302"/>
      <c r="B711" s="196"/>
      <c r="C711" s="196"/>
      <c r="D711" s="458"/>
      <c r="G711" s="294"/>
    </row>
    <row r="712" spans="1:7">
      <c r="A712" s="302"/>
      <c r="B712" s="196"/>
      <c r="C712" s="196"/>
      <c r="D712" s="458"/>
      <c r="G712" s="294"/>
    </row>
    <row r="713" spans="1:7">
      <c r="A713" s="302"/>
      <c r="B713" s="196"/>
      <c r="C713" s="196"/>
      <c r="D713" s="458"/>
      <c r="G713" s="294"/>
    </row>
    <row r="714" spans="1:7">
      <c r="A714" s="302"/>
      <c r="B714" s="196"/>
      <c r="C714" s="196"/>
      <c r="D714" s="458"/>
      <c r="G714" s="294"/>
    </row>
    <row r="715" spans="1:7">
      <c r="A715" s="302"/>
      <c r="B715" s="196"/>
      <c r="C715" s="196"/>
      <c r="D715" s="458"/>
      <c r="G715" s="294"/>
    </row>
    <row r="716" spans="1:7">
      <c r="A716" s="302"/>
      <c r="B716" s="196"/>
      <c r="C716" s="196"/>
      <c r="D716" s="458"/>
      <c r="G716" s="294"/>
    </row>
    <row r="717" spans="1:7" ht="18.5" thickBot="1">
      <c r="A717" s="303"/>
      <c r="B717" s="304"/>
      <c r="C717" s="459" t="s">
        <v>1688</v>
      </c>
      <c r="D717" s="306"/>
      <c r="E717" s="307"/>
      <c r="F717" s="308"/>
      <c r="G717" s="309"/>
    </row>
    <row r="720" spans="1:7" ht="18">
      <c r="A720" s="323"/>
      <c r="B720" s="324"/>
      <c r="C720" s="325" t="s">
        <v>1692</v>
      </c>
      <c r="D720" s="326"/>
      <c r="E720" s="327"/>
      <c r="F720" s="328"/>
      <c r="G720" s="329"/>
    </row>
    <row r="721" spans="1:7" ht="16.5">
      <c r="A721" s="272">
        <v>44313</v>
      </c>
      <c r="B721" s="268" t="s">
        <v>1696</v>
      </c>
      <c r="C721" s="268" t="s">
        <v>1693</v>
      </c>
      <c r="D721" s="270">
        <v>54.6</v>
      </c>
      <c r="F721" s="284" t="s">
        <v>904</v>
      </c>
      <c r="G721" s="330" t="s">
        <v>1694</v>
      </c>
    </row>
    <row r="722" spans="1:7" ht="16.5">
      <c r="A722" s="272"/>
      <c r="B722" s="290" t="s">
        <v>1695</v>
      </c>
      <c r="C722" s="290" t="s">
        <v>1697</v>
      </c>
      <c r="E722" s="271">
        <f>+D721</f>
        <v>54.6</v>
      </c>
      <c r="F722" s="284" t="s">
        <v>904</v>
      </c>
      <c r="G722" s="330" t="s">
        <v>14</v>
      </c>
    </row>
    <row r="723" spans="1:7" ht="16.5">
      <c r="A723" s="272" t="s">
        <v>14</v>
      </c>
      <c r="B723" s="268" t="s">
        <v>1698</v>
      </c>
      <c r="C723" s="268" t="s">
        <v>1699</v>
      </c>
      <c r="D723" s="270">
        <v>70.2</v>
      </c>
      <c r="F723" s="284" t="s">
        <v>904</v>
      </c>
      <c r="G723" s="330"/>
    </row>
    <row r="724" spans="1:7" ht="16.5">
      <c r="A724" s="272"/>
      <c r="B724" s="290" t="s">
        <v>1700</v>
      </c>
      <c r="C724" s="290" t="s">
        <v>1701</v>
      </c>
      <c r="E724" s="271">
        <f>+D723</f>
        <v>70.2</v>
      </c>
      <c r="F724" s="284" t="s">
        <v>904</v>
      </c>
      <c r="G724" s="330"/>
    </row>
    <row r="725" spans="1:7" ht="16.5">
      <c r="A725" s="272"/>
      <c r="B725" s="268" t="s">
        <v>1702</v>
      </c>
      <c r="C725" s="268" t="s">
        <v>1703</v>
      </c>
      <c r="D725" s="270">
        <v>71.52</v>
      </c>
      <c r="F725" s="284" t="s">
        <v>904</v>
      </c>
      <c r="G725" s="330"/>
    </row>
    <row r="726" spans="1:7" ht="16.5">
      <c r="A726" s="272"/>
      <c r="B726" s="290" t="s">
        <v>1704</v>
      </c>
      <c r="C726" s="290" t="s">
        <v>1705</v>
      </c>
      <c r="E726" s="271">
        <f>+D725</f>
        <v>71.52</v>
      </c>
      <c r="F726" s="284" t="s">
        <v>904</v>
      </c>
      <c r="G726" s="330"/>
    </row>
    <row r="727" spans="1:7" ht="16.5">
      <c r="A727" s="272"/>
      <c r="B727" s="268" t="s">
        <v>1706</v>
      </c>
      <c r="C727" s="268" t="s">
        <v>1707</v>
      </c>
      <c r="D727" s="270">
        <v>76.8</v>
      </c>
      <c r="F727" s="284" t="s">
        <v>904</v>
      </c>
      <c r="G727" s="330"/>
    </row>
    <row r="728" spans="1:7" ht="16.5">
      <c r="A728" s="272"/>
      <c r="B728" s="290" t="s">
        <v>1708</v>
      </c>
      <c r="C728" s="290" t="s">
        <v>1709</v>
      </c>
      <c r="E728" s="271">
        <f>+D727</f>
        <v>76.8</v>
      </c>
      <c r="F728" s="284" t="s">
        <v>904</v>
      </c>
      <c r="G728" s="330"/>
    </row>
    <row r="729" spans="1:7" ht="16.5">
      <c r="A729" s="272"/>
      <c r="B729" s="268" t="s">
        <v>1710</v>
      </c>
      <c r="C729" s="268" t="s">
        <v>1711</v>
      </c>
      <c r="D729" s="270">
        <v>78.48</v>
      </c>
      <c r="F729" s="284" t="s">
        <v>904</v>
      </c>
      <c r="G729" s="330"/>
    </row>
    <row r="730" spans="1:7" ht="16.5">
      <c r="A730" s="272"/>
      <c r="B730" s="290" t="s">
        <v>1713</v>
      </c>
      <c r="C730" s="290" t="s">
        <v>1712</v>
      </c>
      <c r="E730" s="271">
        <f>+D729</f>
        <v>78.48</v>
      </c>
      <c r="F730" s="284" t="s">
        <v>904</v>
      </c>
      <c r="G730" s="330"/>
    </row>
    <row r="731" spans="1:7" ht="16.5">
      <c r="A731" s="272"/>
      <c r="B731" s="268" t="s">
        <v>1714</v>
      </c>
      <c r="C731" s="268" t="s">
        <v>1715</v>
      </c>
      <c r="D731" s="270">
        <v>76.2</v>
      </c>
      <c r="F731" s="284" t="s">
        <v>904</v>
      </c>
      <c r="G731" s="330"/>
    </row>
    <row r="732" spans="1:7" ht="16.5">
      <c r="A732" s="272"/>
      <c r="B732" s="290" t="s">
        <v>1717</v>
      </c>
      <c r="C732" s="290" t="s">
        <v>1716</v>
      </c>
      <c r="E732" s="271">
        <f>+D731</f>
        <v>76.2</v>
      </c>
      <c r="F732" s="284" t="s">
        <v>904</v>
      </c>
      <c r="G732" s="330"/>
    </row>
    <row r="733" spans="1:7" ht="16.5">
      <c r="A733" s="272"/>
      <c r="B733" s="268" t="s">
        <v>1718</v>
      </c>
      <c r="C733" s="268" t="s">
        <v>1719</v>
      </c>
      <c r="D733" s="270">
        <v>77.28</v>
      </c>
      <c r="F733" s="284" t="s">
        <v>904</v>
      </c>
      <c r="G733" s="330"/>
    </row>
    <row r="734" spans="1:7" ht="16.5">
      <c r="A734" s="272"/>
      <c r="B734" s="290" t="s">
        <v>1721</v>
      </c>
      <c r="C734" s="290" t="s">
        <v>1720</v>
      </c>
      <c r="E734" s="271">
        <f>+D733</f>
        <v>77.28</v>
      </c>
      <c r="F734" s="284" t="s">
        <v>904</v>
      </c>
      <c r="G734" s="330"/>
    </row>
    <row r="735" spans="1:7" ht="18">
      <c r="A735" s="331"/>
      <c r="B735" s="332"/>
      <c r="C735" s="460" t="s">
        <v>1722</v>
      </c>
      <c r="D735" s="334"/>
      <c r="E735" s="335"/>
      <c r="F735" s="336"/>
      <c r="G735" s="337"/>
    </row>
    <row r="737" spans="1:7" ht="18">
      <c r="A737" s="323"/>
      <c r="B737" s="324"/>
      <c r="C737" s="354" t="s">
        <v>1723</v>
      </c>
      <c r="D737" s="326"/>
      <c r="E737" s="327"/>
      <c r="F737" s="328"/>
      <c r="G737" s="329"/>
    </row>
    <row r="738" spans="1:7" ht="16.5">
      <c r="A738" s="272">
        <v>44209</v>
      </c>
      <c r="B738" s="268" t="s">
        <v>1724</v>
      </c>
      <c r="C738" s="268" t="s">
        <v>1725</v>
      </c>
      <c r="D738" s="270">
        <v>467.02</v>
      </c>
      <c r="F738" s="284" t="s">
        <v>904</v>
      </c>
      <c r="G738" s="330" t="s">
        <v>700</v>
      </c>
    </row>
    <row r="739" spans="1:7" ht="16.5">
      <c r="A739" s="272"/>
      <c r="B739" s="290" t="s">
        <v>1726</v>
      </c>
      <c r="C739" s="290" t="s">
        <v>1727</v>
      </c>
      <c r="E739" s="271">
        <v>467.02</v>
      </c>
      <c r="F739" s="284" t="s">
        <v>904</v>
      </c>
      <c r="G739" s="330" t="s">
        <v>1728</v>
      </c>
    </row>
    <row r="740" spans="1:7" ht="18">
      <c r="A740" s="331"/>
      <c r="B740" s="332"/>
      <c r="C740" s="333" t="s">
        <v>267</v>
      </c>
      <c r="D740" s="334"/>
      <c r="E740" s="335"/>
      <c r="F740" s="336"/>
      <c r="G740" s="337"/>
    </row>
    <row r="742" spans="1:7" ht="18">
      <c r="A742" s="323"/>
      <c r="B742" s="324"/>
      <c r="C742" s="354" t="s">
        <v>1729</v>
      </c>
      <c r="D742" s="326"/>
      <c r="E742" s="327"/>
      <c r="F742" s="328"/>
      <c r="G742" s="329"/>
    </row>
    <row r="743" spans="1:7" ht="16.5">
      <c r="A743" s="272">
        <v>44314</v>
      </c>
      <c r="B743" s="268" t="s">
        <v>1730</v>
      </c>
      <c r="C743" s="268" t="s">
        <v>1740</v>
      </c>
      <c r="D743" s="270">
        <v>1785</v>
      </c>
      <c r="F743" s="284" t="s">
        <v>904</v>
      </c>
      <c r="G743" s="330" t="s">
        <v>700</v>
      </c>
    </row>
    <row r="744" spans="1:7" ht="16.5">
      <c r="A744" s="272"/>
      <c r="B744" s="290" t="s">
        <v>1732</v>
      </c>
      <c r="C744" s="290" t="s">
        <v>1731</v>
      </c>
      <c r="E744" s="271">
        <v>1785</v>
      </c>
      <c r="F744" s="284" t="s">
        <v>904</v>
      </c>
      <c r="G744" s="330" t="s">
        <v>1741</v>
      </c>
    </row>
    <row r="745" spans="1:7" ht="18">
      <c r="A745" s="331"/>
      <c r="B745" s="332"/>
      <c r="C745" s="333" t="s">
        <v>1733</v>
      </c>
      <c r="D745" s="334"/>
      <c r="E745" s="335"/>
      <c r="F745" s="336"/>
      <c r="G745" s="337"/>
    </row>
    <row r="747" spans="1:7" ht="18">
      <c r="A747" s="323"/>
      <c r="B747" s="324"/>
      <c r="C747" s="354" t="s">
        <v>1734</v>
      </c>
      <c r="D747" s="326"/>
      <c r="E747" s="327"/>
      <c r="F747" s="328"/>
      <c r="G747" s="329"/>
    </row>
    <row r="748" spans="1:7" ht="16.5">
      <c r="A748" s="272">
        <v>44298</v>
      </c>
      <c r="B748" s="268" t="s">
        <v>1735</v>
      </c>
      <c r="C748" s="268" t="s">
        <v>1736</v>
      </c>
      <c r="D748" s="270">
        <v>5382</v>
      </c>
      <c r="F748" s="284" t="s">
        <v>904</v>
      </c>
      <c r="G748" s="330" t="s">
        <v>700</v>
      </c>
    </row>
    <row r="749" spans="1:7" ht="16.5">
      <c r="A749" s="272"/>
      <c r="B749" s="290" t="s">
        <v>1737</v>
      </c>
      <c r="C749" s="290" t="s">
        <v>1738</v>
      </c>
      <c r="E749" s="271">
        <v>5382</v>
      </c>
      <c r="F749" s="284" t="s">
        <v>904</v>
      </c>
      <c r="G749" s="330" t="s">
        <v>1742</v>
      </c>
    </row>
    <row r="750" spans="1:7" ht="18">
      <c r="A750" s="331"/>
      <c r="B750" s="332"/>
      <c r="C750" s="333" t="s">
        <v>1739</v>
      </c>
      <c r="D750" s="334"/>
      <c r="E750" s="335"/>
      <c r="F750" s="336"/>
      <c r="G750" s="337"/>
    </row>
    <row r="752" spans="1:7" ht="18">
      <c r="A752" s="323" t="s">
        <v>14</v>
      </c>
      <c r="B752" s="324"/>
      <c r="C752" s="354" t="s">
        <v>1748</v>
      </c>
      <c r="D752" s="326"/>
      <c r="E752" s="327"/>
      <c r="F752" s="328"/>
      <c r="G752" s="329"/>
    </row>
    <row r="753" spans="1:7" ht="16.5">
      <c r="A753" s="272">
        <v>44377</v>
      </c>
      <c r="B753" s="268" t="s">
        <v>1749</v>
      </c>
      <c r="C753" s="268" t="s">
        <v>1752</v>
      </c>
      <c r="D753" s="270">
        <v>1600</v>
      </c>
      <c r="F753" s="284" t="s">
        <v>904</v>
      </c>
      <c r="G753" s="330" t="s">
        <v>700</v>
      </c>
    </row>
    <row r="754" spans="1:7" ht="16.5">
      <c r="A754" s="272"/>
      <c r="B754" s="290" t="s">
        <v>1750</v>
      </c>
      <c r="C754" s="290" t="s">
        <v>1751</v>
      </c>
      <c r="E754" s="271">
        <v>1600</v>
      </c>
      <c r="F754" s="284" t="s">
        <v>904</v>
      </c>
      <c r="G754" s="330" t="s">
        <v>1802</v>
      </c>
    </row>
    <row r="755" spans="1:7" ht="16.5">
      <c r="A755" s="272"/>
      <c r="B755" s="268" t="s">
        <v>1753</v>
      </c>
      <c r="C755" s="268" t="s">
        <v>1754</v>
      </c>
      <c r="D755" s="270">
        <v>1.41</v>
      </c>
      <c r="F755" s="284" t="s">
        <v>904</v>
      </c>
      <c r="G755" s="330"/>
    </row>
    <row r="756" spans="1:7" ht="16.5">
      <c r="A756" s="272"/>
      <c r="B756" s="290" t="s">
        <v>1750</v>
      </c>
      <c r="C756" s="290" t="s">
        <v>1751</v>
      </c>
      <c r="E756" s="271">
        <v>1.41</v>
      </c>
      <c r="F756" s="284" t="s">
        <v>904</v>
      </c>
      <c r="G756" s="330"/>
    </row>
    <row r="757" spans="1:7" ht="16.5">
      <c r="A757" s="272"/>
      <c r="B757" s="290"/>
      <c r="C757" s="290"/>
      <c r="F757" s="284"/>
      <c r="G757" s="330"/>
    </row>
    <row r="758" spans="1:7" ht="18">
      <c r="A758" s="331"/>
      <c r="B758" s="332"/>
      <c r="C758" s="333" t="s">
        <v>267</v>
      </c>
      <c r="D758" s="334"/>
      <c r="E758" s="335"/>
      <c r="F758" s="336"/>
      <c r="G758" s="337"/>
    </row>
    <row r="760" spans="1:7" ht="18">
      <c r="A760" s="323"/>
      <c r="B760" s="324"/>
      <c r="C760" s="354" t="s">
        <v>1757</v>
      </c>
      <c r="D760" s="326"/>
      <c r="E760" s="327"/>
      <c r="F760" s="328"/>
      <c r="G760" s="329"/>
    </row>
    <row r="761" spans="1:7" ht="16.5">
      <c r="A761" s="272">
        <v>44377</v>
      </c>
      <c r="B761" s="268" t="s">
        <v>1247</v>
      </c>
      <c r="C761" s="268" t="s">
        <v>1758</v>
      </c>
      <c r="D761" s="270">
        <v>734.3</v>
      </c>
      <c r="F761" s="284" t="s">
        <v>904</v>
      </c>
      <c r="G761" s="330" t="s">
        <v>700</v>
      </c>
    </row>
    <row r="762" spans="1:7" ht="16.5">
      <c r="A762" s="272"/>
      <c r="B762" s="290" t="s">
        <v>1165</v>
      </c>
      <c r="C762" s="290" t="s">
        <v>1759</v>
      </c>
      <c r="E762" s="271">
        <v>734.3</v>
      </c>
      <c r="F762" s="284" t="s">
        <v>904</v>
      </c>
      <c r="G762" s="330" t="s">
        <v>1803</v>
      </c>
    </row>
    <row r="763" spans="1:7" ht="18">
      <c r="A763" s="331"/>
      <c r="B763" s="332"/>
      <c r="C763" s="333" t="s">
        <v>1794</v>
      </c>
      <c r="D763" s="334"/>
      <c r="E763" s="335"/>
      <c r="F763" s="336"/>
      <c r="G763" s="337"/>
    </row>
    <row r="765" spans="1:7" ht="18">
      <c r="A765" s="323"/>
      <c r="B765" s="324"/>
      <c r="C765" s="354" t="s">
        <v>1770</v>
      </c>
      <c r="D765" s="326"/>
      <c r="E765" s="327"/>
      <c r="F765" s="328"/>
      <c r="G765" s="329"/>
    </row>
    <row r="766" spans="1:7" ht="16.5">
      <c r="A766" s="272">
        <v>44377</v>
      </c>
      <c r="B766" s="268" t="s">
        <v>1175</v>
      </c>
      <c r="C766" s="268" t="s">
        <v>1777</v>
      </c>
      <c r="D766" s="270">
        <v>1500000</v>
      </c>
      <c r="F766" s="284" t="s">
        <v>904</v>
      </c>
      <c r="G766" s="330" t="s">
        <v>1772</v>
      </c>
    </row>
    <row r="767" spans="1:7" ht="16.5">
      <c r="A767" s="272"/>
      <c r="B767" s="290" t="s">
        <v>1200</v>
      </c>
      <c r="C767" s="290" t="s">
        <v>867</v>
      </c>
      <c r="E767" s="271">
        <f>+D766</f>
        <v>1500000</v>
      </c>
      <c r="F767" s="284" t="s">
        <v>904</v>
      </c>
      <c r="G767" s="330" t="s">
        <v>1811</v>
      </c>
    </row>
    <row r="768" spans="1:7" ht="16.5">
      <c r="A768" s="272"/>
      <c r="B768" s="290" t="s">
        <v>1175</v>
      </c>
      <c r="C768" s="338" t="s">
        <v>1777</v>
      </c>
      <c r="D768" s="270">
        <v>200000</v>
      </c>
      <c r="F768" s="284" t="s">
        <v>904</v>
      </c>
      <c r="G768" s="330"/>
    </row>
    <row r="769" spans="1:7" ht="16.5">
      <c r="A769" s="272"/>
      <c r="B769" s="290" t="s">
        <v>1200</v>
      </c>
      <c r="C769" s="290" t="s">
        <v>867</v>
      </c>
      <c r="E769" s="271">
        <v>200000</v>
      </c>
      <c r="F769" s="284" t="s">
        <v>904</v>
      </c>
      <c r="G769" s="330"/>
    </row>
    <row r="770" spans="1:7" ht="18">
      <c r="A770" s="331"/>
      <c r="B770" s="332"/>
      <c r="C770" s="333" t="s">
        <v>1771</v>
      </c>
      <c r="D770" s="334"/>
      <c r="E770" s="335"/>
      <c r="F770" s="336"/>
      <c r="G770" s="337"/>
    </row>
    <row r="772" spans="1:7" ht="18">
      <c r="A772" s="323"/>
      <c r="B772" s="324"/>
      <c r="C772" s="354" t="s">
        <v>1773</v>
      </c>
      <c r="D772" s="326"/>
      <c r="E772" s="327"/>
      <c r="F772" s="328"/>
      <c r="G772" s="329"/>
    </row>
    <row r="773" spans="1:7" ht="16.5">
      <c r="A773" s="272">
        <v>44377</v>
      </c>
      <c r="B773" s="268" t="s">
        <v>1247</v>
      </c>
      <c r="C773" s="268" t="s">
        <v>1758</v>
      </c>
      <c r="D773" s="270">
        <v>734.3</v>
      </c>
      <c r="F773" s="284" t="s">
        <v>904</v>
      </c>
      <c r="G773" s="330" t="s">
        <v>700</v>
      </c>
    </row>
    <row r="774" spans="1:7" ht="16.5">
      <c r="A774" s="272"/>
      <c r="B774" s="290" t="s">
        <v>1165</v>
      </c>
      <c r="C774" s="290" t="s">
        <v>1759</v>
      </c>
      <c r="E774" s="271">
        <v>734.3</v>
      </c>
      <c r="F774" s="284" t="s">
        <v>904</v>
      </c>
      <c r="G774" s="330" t="s">
        <v>1812</v>
      </c>
    </row>
    <row r="775" spans="1:7" ht="18">
      <c r="A775" s="331"/>
      <c r="B775" s="332"/>
      <c r="C775" s="333" t="s">
        <v>1739</v>
      </c>
      <c r="D775" s="334"/>
      <c r="E775" s="335"/>
      <c r="F775" s="336"/>
      <c r="G775" s="337"/>
    </row>
    <row r="776" spans="1:7" ht="16" thickBot="1"/>
    <row r="777" spans="1:7" ht="18">
      <c r="A777" s="296"/>
      <c r="B777" s="297"/>
      <c r="C777" s="298" t="s">
        <v>1776</v>
      </c>
      <c r="D777" s="310"/>
      <c r="E777" s="300"/>
      <c r="F777" s="313"/>
      <c r="G777" s="301"/>
    </row>
    <row r="778" spans="1:7" ht="16.5">
      <c r="A778" s="302">
        <v>44317</v>
      </c>
      <c r="B778" s="291" t="s">
        <v>1173</v>
      </c>
      <c r="C778" s="291" t="s">
        <v>9</v>
      </c>
      <c r="D778" s="292">
        <v>700000</v>
      </c>
      <c r="F778" s="284" t="s">
        <v>904</v>
      </c>
      <c r="G778" s="294" t="s">
        <v>1876</v>
      </c>
    </row>
    <row r="779" spans="1:7" ht="16.5">
      <c r="A779" s="302"/>
      <c r="B779" s="293" t="s">
        <v>1175</v>
      </c>
      <c r="C779" s="293" t="s">
        <v>1778</v>
      </c>
      <c r="D779" s="292"/>
      <c r="E779" s="271">
        <v>700000</v>
      </c>
      <c r="F779" s="284" t="s">
        <v>904</v>
      </c>
      <c r="G779" s="294" t="s">
        <v>1878</v>
      </c>
    </row>
    <row r="780" spans="1:7" ht="18.5" thickBot="1">
      <c r="A780" s="303"/>
      <c r="B780" s="314"/>
      <c r="C780" s="312" t="s">
        <v>1779</v>
      </c>
      <c r="D780" s="315"/>
      <c r="E780" s="307"/>
      <c r="F780" s="308"/>
      <c r="G780" s="309"/>
    </row>
    <row r="781" spans="1:7" ht="17" thickBot="1">
      <c r="A781" s="465"/>
      <c r="B781" s="186"/>
      <c r="C781" s="186"/>
      <c r="D781" s="244"/>
      <c r="E781" s="254"/>
      <c r="F781" s="466"/>
      <c r="G781" s="467"/>
    </row>
    <row r="782" spans="1:7" ht="18">
      <c r="A782" s="296"/>
      <c r="B782" s="297"/>
      <c r="C782" s="298" t="s">
        <v>1783</v>
      </c>
      <c r="D782" s="310"/>
      <c r="E782" s="300"/>
      <c r="F782" s="313"/>
      <c r="G782" s="301"/>
    </row>
    <row r="783" spans="1:7" ht="16.5">
      <c r="A783" s="302">
        <v>44682</v>
      </c>
      <c r="B783" s="291" t="s">
        <v>1173</v>
      </c>
      <c r="C783" s="291" t="s">
        <v>9</v>
      </c>
      <c r="D783" s="292">
        <v>600000</v>
      </c>
      <c r="F783" s="284" t="s">
        <v>904</v>
      </c>
      <c r="G783" s="294" t="s">
        <v>1876</v>
      </c>
    </row>
    <row r="784" spans="1:7" ht="16.5">
      <c r="A784" s="302"/>
      <c r="B784" s="293" t="s">
        <v>1175</v>
      </c>
      <c r="C784" s="293" t="s">
        <v>1778</v>
      </c>
      <c r="D784" s="292"/>
      <c r="E784" s="271">
        <v>600000</v>
      </c>
      <c r="F784" s="284" t="s">
        <v>904</v>
      </c>
      <c r="G784" s="294" t="s">
        <v>1879</v>
      </c>
    </row>
    <row r="785" spans="1:7" ht="18.5" thickBot="1">
      <c r="A785" s="303"/>
      <c r="B785" s="314"/>
      <c r="C785" s="312" t="s">
        <v>1780</v>
      </c>
      <c r="D785" s="315"/>
      <c r="E785" s="307"/>
      <c r="F785" s="308"/>
      <c r="G785" s="309"/>
    </row>
    <row r="786" spans="1:7" ht="17" thickBot="1">
      <c r="A786" s="465"/>
      <c r="B786" s="186"/>
      <c r="C786" s="186"/>
      <c r="D786" s="244"/>
      <c r="E786" s="254"/>
      <c r="F786" s="466"/>
      <c r="G786" s="467"/>
    </row>
    <row r="787" spans="1:7" ht="18">
      <c r="A787" s="296"/>
      <c r="B787" s="297"/>
      <c r="C787" s="298" t="s">
        <v>1784</v>
      </c>
      <c r="D787" s="310"/>
      <c r="E787" s="300"/>
      <c r="F787" s="313"/>
      <c r="G787" s="301"/>
    </row>
    <row r="788" spans="1:7" ht="16.5">
      <c r="A788" s="302">
        <v>44317</v>
      </c>
      <c r="B788" s="291" t="s">
        <v>1173</v>
      </c>
      <c r="C788" s="291" t="s">
        <v>9</v>
      </c>
      <c r="D788" s="292">
        <v>100000</v>
      </c>
      <c r="F788" s="284" t="s">
        <v>904</v>
      </c>
      <c r="G788" s="294" t="s">
        <v>1876</v>
      </c>
    </row>
    <row r="789" spans="1:7" ht="16.5">
      <c r="A789" s="302"/>
      <c r="B789" s="293" t="s">
        <v>1175</v>
      </c>
      <c r="C789" s="293" t="s">
        <v>1778</v>
      </c>
      <c r="D789" s="292"/>
      <c r="E789" s="271">
        <v>100000</v>
      </c>
      <c r="F789" s="284" t="s">
        <v>904</v>
      </c>
      <c r="G789" s="294" t="s">
        <v>1880</v>
      </c>
    </row>
    <row r="790" spans="1:7" ht="18.5" thickBot="1">
      <c r="A790" s="303"/>
      <c r="B790" s="314"/>
      <c r="C790" s="312" t="s">
        <v>1781</v>
      </c>
      <c r="D790" s="315"/>
      <c r="E790" s="307"/>
      <c r="F790" s="308"/>
      <c r="G790" s="309"/>
    </row>
    <row r="791" spans="1:7" ht="17" thickBot="1">
      <c r="A791" s="465"/>
      <c r="B791" s="186"/>
      <c r="C791" s="186"/>
      <c r="D791" s="244"/>
      <c r="E791" s="254"/>
      <c r="F791" s="466"/>
      <c r="G791" s="467"/>
    </row>
    <row r="792" spans="1:7" ht="18.5" thickBot="1">
      <c r="A792" s="272"/>
      <c r="B792" s="293"/>
      <c r="C792" s="499" t="s">
        <v>1877</v>
      </c>
      <c r="D792" s="292"/>
      <c r="F792" s="284"/>
      <c r="G792" s="330"/>
    </row>
    <row r="794" spans="1:7" ht="18">
      <c r="A794" s="323"/>
      <c r="B794" s="324"/>
      <c r="C794" s="354" t="s">
        <v>1785</v>
      </c>
      <c r="D794" s="326"/>
      <c r="E794" s="327"/>
      <c r="F794" s="328"/>
      <c r="G794" s="329"/>
    </row>
    <row r="795" spans="1:7" ht="16.5">
      <c r="A795" s="272">
        <v>44317</v>
      </c>
      <c r="B795" s="291" t="s">
        <v>1173</v>
      </c>
      <c r="C795" s="291" t="s">
        <v>9</v>
      </c>
      <c r="D795" s="270">
        <v>1900000</v>
      </c>
      <c r="F795" s="284" t="s">
        <v>904</v>
      </c>
      <c r="G795" s="294" t="s">
        <v>1876</v>
      </c>
    </row>
    <row r="796" spans="1:7" ht="16.5">
      <c r="A796" s="272"/>
      <c r="B796" s="293" t="s">
        <v>1175</v>
      </c>
      <c r="C796" s="293" t="s">
        <v>1778</v>
      </c>
      <c r="E796" s="271">
        <f>+D795</f>
        <v>1900000</v>
      </c>
      <c r="F796" s="284" t="s">
        <v>904</v>
      </c>
      <c r="G796" s="330" t="s">
        <v>1881</v>
      </c>
    </row>
    <row r="797" spans="1:7" ht="18">
      <c r="A797" s="331"/>
      <c r="B797" s="332"/>
      <c r="C797" s="333" t="s">
        <v>1782</v>
      </c>
      <c r="D797" s="334"/>
      <c r="E797" s="335"/>
      <c r="F797" s="336"/>
      <c r="G797" s="337"/>
    </row>
    <row r="799" spans="1:7" ht="18">
      <c r="A799" s="323"/>
      <c r="B799" s="324"/>
      <c r="C799" s="354" t="s">
        <v>1786</v>
      </c>
      <c r="D799" s="326"/>
      <c r="E799" s="327"/>
      <c r="F799" s="328"/>
      <c r="G799" s="329"/>
    </row>
    <row r="800" spans="1:7" ht="16.5">
      <c r="A800" s="272">
        <v>44377</v>
      </c>
      <c r="B800" s="291" t="s">
        <v>1787</v>
      </c>
      <c r="C800" s="291" t="s">
        <v>1790</v>
      </c>
      <c r="D800" s="270">
        <v>6435.92</v>
      </c>
      <c r="F800" s="284" t="s">
        <v>904</v>
      </c>
      <c r="G800" s="330" t="s">
        <v>700</v>
      </c>
    </row>
    <row r="801" spans="1:8" ht="16.5">
      <c r="A801" s="272"/>
      <c r="B801" s="293" t="s">
        <v>1788</v>
      </c>
      <c r="C801" s="293" t="s">
        <v>1789</v>
      </c>
      <c r="E801" s="271">
        <f>+D800</f>
        <v>6435.92</v>
      </c>
      <c r="F801" s="284" t="s">
        <v>904</v>
      </c>
      <c r="G801" s="330" t="s">
        <v>1815</v>
      </c>
    </row>
    <row r="802" spans="1:8" ht="18">
      <c r="A802" s="331"/>
      <c r="B802" s="332"/>
      <c r="C802" s="333" t="s">
        <v>1814</v>
      </c>
      <c r="D802" s="334"/>
      <c r="E802" s="335"/>
      <c r="F802" s="336"/>
      <c r="G802" s="337"/>
    </row>
    <row r="803" spans="1:8" ht="18">
      <c r="C803" s="355"/>
    </row>
    <row r="804" spans="1:8" ht="18">
      <c r="A804" s="323"/>
      <c r="B804" s="324"/>
      <c r="C804" s="354" t="s">
        <v>1813</v>
      </c>
      <c r="D804" s="326"/>
      <c r="E804" s="327"/>
      <c r="F804" s="328"/>
      <c r="G804" s="329"/>
    </row>
    <row r="805" spans="1:8" ht="16.5">
      <c r="A805" s="272">
        <v>44377</v>
      </c>
      <c r="B805" s="291" t="s">
        <v>1787</v>
      </c>
      <c r="C805" s="291" t="s">
        <v>1790</v>
      </c>
      <c r="D805" s="270">
        <v>3782.28</v>
      </c>
      <c r="F805" s="284" t="s">
        <v>904</v>
      </c>
      <c r="G805" s="330" t="s">
        <v>700</v>
      </c>
      <c r="H805" s="497"/>
    </row>
    <row r="806" spans="1:8" ht="16.5">
      <c r="A806" s="272"/>
      <c r="B806" s="293" t="s">
        <v>1788</v>
      </c>
      <c r="C806" s="293" t="s">
        <v>1789</v>
      </c>
      <c r="E806" s="271">
        <f>+D805</f>
        <v>3782.28</v>
      </c>
      <c r="F806" s="284" t="s">
        <v>904</v>
      </c>
      <c r="G806" s="330" t="s">
        <v>1817</v>
      </c>
    </row>
    <row r="807" spans="1:8" ht="18">
      <c r="A807" s="331"/>
      <c r="B807" s="332"/>
      <c r="C807" s="333" t="s">
        <v>1816</v>
      </c>
      <c r="D807" s="334"/>
      <c r="E807" s="335"/>
      <c r="F807" s="336"/>
      <c r="G807" s="337"/>
    </row>
    <row r="808" spans="1:8" ht="18">
      <c r="C808" s="355"/>
      <c r="G808" s="329"/>
    </row>
    <row r="809" spans="1:8" ht="18">
      <c r="A809" s="323"/>
      <c r="B809" s="324"/>
      <c r="C809" s="589" t="s">
        <v>1792</v>
      </c>
      <c r="D809" s="326"/>
      <c r="E809" s="327"/>
      <c r="F809" s="328"/>
      <c r="G809" s="329"/>
    </row>
    <row r="810" spans="1:8" ht="16.5">
      <c r="A810" s="272">
        <v>44377</v>
      </c>
      <c r="B810" s="291" t="s">
        <v>2178</v>
      </c>
      <c r="C810" s="291" t="s">
        <v>1793</v>
      </c>
      <c r="D810" s="270">
        <v>6675</v>
      </c>
      <c r="F810" s="284" t="s">
        <v>904</v>
      </c>
      <c r="G810" s="534" t="s">
        <v>700</v>
      </c>
    </row>
    <row r="811" spans="1:8" ht="16.5">
      <c r="A811" s="272"/>
      <c r="B811" s="293" t="s">
        <v>1788</v>
      </c>
      <c r="C811" s="293" t="s">
        <v>1789</v>
      </c>
      <c r="E811" s="271">
        <f>+D810</f>
        <v>6675</v>
      </c>
      <c r="F811" s="284" t="s">
        <v>904</v>
      </c>
      <c r="G811" s="330" t="s">
        <v>2182</v>
      </c>
    </row>
    <row r="812" spans="1:8" ht="18">
      <c r="A812" s="331"/>
      <c r="B812" s="590"/>
      <c r="C812" s="333" t="s">
        <v>1814</v>
      </c>
      <c r="D812" s="334"/>
      <c r="E812" s="335"/>
      <c r="F812" s="340"/>
      <c r="G812" s="337"/>
    </row>
    <row r="813" spans="1:8" ht="16.5">
      <c r="B813" s="293"/>
      <c r="C813" s="293"/>
      <c r="F813" s="284"/>
    </row>
    <row r="814" spans="1:8" ht="18">
      <c r="A814" s="323"/>
      <c r="B814" s="579"/>
      <c r="C814" s="589" t="s">
        <v>2181</v>
      </c>
      <c r="D814" s="326"/>
      <c r="E814" s="327"/>
      <c r="F814" s="580"/>
      <c r="G814" s="329"/>
    </row>
    <row r="815" spans="1:8" ht="16.5">
      <c r="A815" s="272">
        <v>44377</v>
      </c>
      <c r="B815" s="291" t="s">
        <v>2179</v>
      </c>
      <c r="C815" s="291" t="s">
        <v>1791</v>
      </c>
      <c r="D815" s="270">
        <v>6675</v>
      </c>
      <c r="F815" s="284" t="s">
        <v>904</v>
      </c>
      <c r="G815" s="534" t="s">
        <v>700</v>
      </c>
    </row>
    <row r="816" spans="1:8" ht="16.5">
      <c r="A816" s="272"/>
      <c r="B816" s="293" t="s">
        <v>2180</v>
      </c>
      <c r="C816" s="293" t="s">
        <v>1793</v>
      </c>
      <c r="E816" s="271">
        <f>+D815</f>
        <v>6675</v>
      </c>
      <c r="F816" s="284" t="s">
        <v>904</v>
      </c>
      <c r="G816" s="330" t="s">
        <v>2183</v>
      </c>
    </row>
    <row r="817" spans="1:7" ht="16.5">
      <c r="A817" s="272"/>
      <c r="B817" s="293"/>
      <c r="C817" s="293"/>
      <c r="F817" s="284"/>
      <c r="G817" s="330"/>
    </row>
    <row r="818" spans="1:7" ht="18">
      <c r="A818" s="331"/>
      <c r="B818" s="332"/>
      <c r="C818" s="333" t="s">
        <v>1816</v>
      </c>
      <c r="D818" s="334"/>
      <c r="E818" s="335"/>
      <c r="F818" s="336"/>
      <c r="G818" s="337"/>
    </row>
    <row r="820" spans="1:7" ht="18">
      <c r="A820" s="323"/>
      <c r="B820" s="324"/>
      <c r="C820" s="546" t="s">
        <v>2083</v>
      </c>
      <c r="D820" s="326"/>
      <c r="E820" s="327"/>
      <c r="F820" s="328"/>
      <c r="G820" s="329"/>
    </row>
    <row r="821" spans="1:7" ht="16.5">
      <c r="A821" s="272">
        <v>44377</v>
      </c>
      <c r="B821" s="291" t="s">
        <v>1806</v>
      </c>
      <c r="C821" s="291" t="s">
        <v>2081</v>
      </c>
      <c r="D821" s="270">
        <v>160298.29</v>
      </c>
      <c r="F821" s="284" t="s">
        <v>904</v>
      </c>
      <c r="G821" s="330" t="s">
        <v>700</v>
      </c>
    </row>
    <row r="822" spans="1:7" ht="16.5">
      <c r="A822" s="272"/>
      <c r="B822" s="293" t="s">
        <v>1755</v>
      </c>
      <c r="C822" s="293" t="s">
        <v>2085</v>
      </c>
      <c r="E822" s="271">
        <f>+D821</f>
        <v>160298.29</v>
      </c>
      <c r="F822" s="284" t="s">
        <v>904</v>
      </c>
      <c r="G822" s="330" t="s">
        <v>2084</v>
      </c>
    </row>
    <row r="823" spans="1:7" ht="18">
      <c r="A823" s="331"/>
      <c r="B823" s="332"/>
      <c r="C823" s="333" t="s">
        <v>267</v>
      </c>
      <c r="D823" s="334"/>
      <c r="E823" s="335"/>
      <c r="F823" s="336"/>
      <c r="G823" s="337"/>
    </row>
    <row r="825" spans="1:7" ht="18">
      <c r="A825" s="341"/>
      <c r="B825" s="342"/>
      <c r="C825" s="325" t="s">
        <v>1807</v>
      </c>
      <c r="D825" s="343"/>
      <c r="E825" s="327"/>
      <c r="F825" s="328"/>
      <c r="G825" s="329"/>
    </row>
    <row r="826" spans="1:7" ht="16.5">
      <c r="A826" s="272">
        <v>44286</v>
      </c>
      <c r="B826" s="291" t="s">
        <v>1787</v>
      </c>
      <c r="C826" s="291" t="s">
        <v>1808</v>
      </c>
      <c r="D826" s="292">
        <v>562.99</v>
      </c>
      <c r="F826" s="284" t="s">
        <v>904</v>
      </c>
      <c r="G826" s="498" t="s">
        <v>700</v>
      </c>
    </row>
    <row r="827" spans="1:7" ht="16.5">
      <c r="A827" s="272"/>
      <c r="B827" s="293" t="s">
        <v>1809</v>
      </c>
      <c r="C827" s="293" t="s">
        <v>1810</v>
      </c>
      <c r="D827" s="292"/>
      <c r="E827" s="271">
        <v>562.99</v>
      </c>
      <c r="F827" s="284" t="s">
        <v>904</v>
      </c>
      <c r="G827" s="330"/>
    </row>
    <row r="828" spans="1:7" ht="18">
      <c r="A828" s="331"/>
      <c r="B828" s="344"/>
      <c r="C828" s="333" t="s">
        <v>267</v>
      </c>
      <c r="D828" s="345"/>
      <c r="E828" s="335"/>
      <c r="F828" s="336"/>
      <c r="G828" s="337"/>
    </row>
    <row r="830" spans="1:7" ht="18">
      <c r="A830" s="341"/>
      <c r="B830" s="342"/>
      <c r="C830" s="325" t="s">
        <v>1818</v>
      </c>
      <c r="D830" s="343"/>
      <c r="E830" s="327"/>
      <c r="F830" s="328"/>
      <c r="G830" s="329"/>
    </row>
    <row r="831" spans="1:7" ht="16.5">
      <c r="A831" s="272">
        <v>44187</v>
      </c>
      <c r="B831" s="291" t="s">
        <v>1819</v>
      </c>
      <c r="C831" s="291" t="s">
        <v>1820</v>
      </c>
      <c r="D831" s="292">
        <v>17166653.870000001</v>
      </c>
      <c r="F831" s="284" t="s">
        <v>904</v>
      </c>
      <c r="G831" s="330" t="s">
        <v>1822</v>
      </c>
    </row>
    <row r="832" spans="1:7" ht="16.5">
      <c r="A832" s="272"/>
      <c r="B832" s="293" t="s">
        <v>1178</v>
      </c>
      <c r="C832" s="293" t="s">
        <v>1821</v>
      </c>
      <c r="D832" s="292"/>
      <c r="E832" s="271">
        <v>17166653.870000001</v>
      </c>
      <c r="F832" s="284" t="s">
        <v>904</v>
      </c>
      <c r="G832" s="330" t="s">
        <v>1823</v>
      </c>
    </row>
    <row r="833" spans="1:7" ht="18">
      <c r="A833" s="331"/>
      <c r="B833" s="344"/>
      <c r="C833" s="333" t="s">
        <v>1826</v>
      </c>
      <c r="D833" s="345"/>
      <c r="E833" s="335"/>
      <c r="F833" s="336"/>
      <c r="G833" s="337"/>
    </row>
    <row r="835" spans="1:7" ht="18">
      <c r="A835" s="341"/>
      <c r="B835" s="342"/>
      <c r="C835" s="536" t="s">
        <v>1824</v>
      </c>
      <c r="D835" s="343"/>
      <c r="E835" s="327"/>
      <c r="F835" s="328"/>
      <c r="G835" s="329"/>
    </row>
    <row r="836" spans="1:7" ht="16.5">
      <c r="A836" s="438">
        <v>44061</v>
      </c>
      <c r="B836" s="582" t="s">
        <v>1819</v>
      </c>
      <c r="C836" s="582" t="s">
        <v>1820</v>
      </c>
      <c r="D836" s="584">
        <v>35287.19</v>
      </c>
      <c r="E836" s="441"/>
      <c r="F836" s="585" t="s">
        <v>904</v>
      </c>
      <c r="G836" s="586" t="s">
        <v>1822</v>
      </c>
    </row>
    <row r="837" spans="1:7" ht="16.5">
      <c r="A837" s="272"/>
      <c r="B837" s="583" t="s">
        <v>1178</v>
      </c>
      <c r="C837" s="583" t="s">
        <v>1821</v>
      </c>
      <c r="D837" s="584"/>
      <c r="E837" s="441">
        <v>35287.19</v>
      </c>
      <c r="F837" s="585" t="s">
        <v>904</v>
      </c>
      <c r="G837" s="586" t="s">
        <v>1827</v>
      </c>
    </row>
    <row r="838" spans="1:7" ht="18">
      <c r="A838" s="272"/>
      <c r="B838" s="583"/>
      <c r="C838" s="544" t="s">
        <v>1825</v>
      </c>
      <c r="D838" s="584"/>
      <c r="E838" s="441"/>
      <c r="F838" s="585"/>
      <c r="G838" s="586"/>
    </row>
    <row r="839" spans="1:7" ht="15.65" customHeight="1">
      <c r="A839" s="331"/>
      <c r="B839" s="627" t="s">
        <v>2156</v>
      </c>
      <c r="C839" s="627"/>
      <c r="D839" s="627"/>
      <c r="E839" s="447"/>
      <c r="F839" s="587"/>
      <c r="G839" s="588"/>
    </row>
    <row r="841" spans="1:7" ht="18">
      <c r="A841" s="341"/>
      <c r="B841" s="342"/>
      <c r="C841" s="325" t="s">
        <v>1828</v>
      </c>
      <c r="D841" s="343"/>
      <c r="E841" s="327"/>
      <c r="F841" s="328"/>
      <c r="G841" s="329"/>
    </row>
    <row r="842" spans="1:7" ht="16.5">
      <c r="A842" s="272">
        <v>44105</v>
      </c>
      <c r="B842" s="291" t="s">
        <v>1829</v>
      </c>
      <c r="C842" s="291" t="s">
        <v>1830</v>
      </c>
      <c r="D842" s="292">
        <v>50989.39</v>
      </c>
      <c r="F842" s="284" t="s">
        <v>904</v>
      </c>
      <c r="G842" s="330" t="s">
        <v>1822</v>
      </c>
    </row>
    <row r="843" spans="1:7" ht="16.5">
      <c r="A843" s="272"/>
      <c r="B843" s="293" t="s">
        <v>1831</v>
      </c>
      <c r="C843" s="293" t="s">
        <v>1832</v>
      </c>
      <c r="D843" s="292"/>
      <c r="E843" s="271">
        <v>50989.39</v>
      </c>
      <c r="F843" s="284" t="s">
        <v>904</v>
      </c>
      <c r="G843" s="330" t="s">
        <v>1846</v>
      </c>
    </row>
    <row r="844" spans="1:7" ht="18">
      <c r="A844" s="331"/>
      <c r="B844" s="344"/>
      <c r="C844" s="333" t="s">
        <v>1838</v>
      </c>
      <c r="D844" s="345"/>
      <c r="E844" s="335"/>
      <c r="F844" s="336"/>
      <c r="G844" s="337"/>
    </row>
    <row r="846" spans="1:7" ht="18">
      <c r="A846" s="341"/>
      <c r="B846" s="342"/>
      <c r="C846" s="325" t="s">
        <v>1833</v>
      </c>
      <c r="D846" s="343"/>
      <c r="E846" s="327"/>
      <c r="F846" s="328"/>
      <c r="G846" s="329"/>
    </row>
    <row r="847" spans="1:7" ht="16.5">
      <c r="A847" s="272">
        <v>44105</v>
      </c>
      <c r="B847" s="291" t="s">
        <v>1829</v>
      </c>
      <c r="C847" s="291" t="s">
        <v>1830</v>
      </c>
      <c r="D847" s="292">
        <v>32092.73</v>
      </c>
      <c r="F847" s="284" t="s">
        <v>904</v>
      </c>
      <c r="G847" s="330" t="s">
        <v>1822</v>
      </c>
    </row>
    <row r="848" spans="1:7" ht="16.5">
      <c r="A848" s="272"/>
      <c r="B848" s="293" t="s">
        <v>1831</v>
      </c>
      <c r="C848" s="293" t="s">
        <v>1832</v>
      </c>
      <c r="D848" s="292"/>
      <c r="E848" s="271">
        <v>32092.73</v>
      </c>
      <c r="F848" s="284" t="s">
        <v>904</v>
      </c>
      <c r="G848" s="330" t="s">
        <v>1847</v>
      </c>
    </row>
    <row r="849" spans="1:7" ht="18">
      <c r="A849" s="331"/>
      <c r="B849" s="344"/>
      <c r="C849" s="333" t="s">
        <v>1837</v>
      </c>
      <c r="D849" s="345"/>
      <c r="E849" s="335"/>
      <c r="F849" s="336"/>
      <c r="G849" s="337"/>
    </row>
    <row r="851" spans="1:7" ht="18">
      <c r="A851" s="341"/>
      <c r="B851" s="342"/>
      <c r="C851" s="325" t="s">
        <v>1834</v>
      </c>
      <c r="D851" s="343"/>
      <c r="E851" s="327"/>
      <c r="F851" s="328"/>
      <c r="G851" s="329"/>
    </row>
    <row r="852" spans="1:7" ht="16.5">
      <c r="A852" s="272">
        <v>44105</v>
      </c>
      <c r="B852" s="291" t="s">
        <v>1829</v>
      </c>
      <c r="C852" s="291" t="s">
        <v>1830</v>
      </c>
      <c r="D852" s="292">
        <v>46.73</v>
      </c>
      <c r="F852" s="284" t="s">
        <v>904</v>
      </c>
      <c r="G852" s="330" t="s">
        <v>1822</v>
      </c>
    </row>
    <row r="853" spans="1:7" ht="16.5">
      <c r="A853" s="272"/>
      <c r="B853" s="293" t="s">
        <v>1831</v>
      </c>
      <c r="C853" s="293" t="s">
        <v>1832</v>
      </c>
      <c r="D853" s="292"/>
      <c r="E853" s="271">
        <v>46.73</v>
      </c>
      <c r="F853" s="284" t="s">
        <v>904</v>
      </c>
      <c r="G853" s="330" t="s">
        <v>1848</v>
      </c>
    </row>
    <row r="854" spans="1:7" ht="18">
      <c r="A854" s="331"/>
      <c r="B854" s="344"/>
      <c r="C854" s="333" t="s">
        <v>1836</v>
      </c>
      <c r="D854" s="345"/>
      <c r="E854" s="335"/>
      <c r="F854" s="336"/>
      <c r="G854" s="337"/>
    </row>
    <row r="855" spans="1:7">
      <c r="C855" s="268" t="s">
        <v>14</v>
      </c>
    </row>
    <row r="856" spans="1:7" ht="18">
      <c r="A856" s="341"/>
      <c r="B856" s="342"/>
      <c r="C856" s="325" t="s">
        <v>1835</v>
      </c>
      <c r="D856" s="343"/>
      <c r="E856" s="327"/>
      <c r="F856" s="328"/>
      <c r="G856" s="329"/>
    </row>
    <row r="857" spans="1:7" ht="16.5">
      <c r="A857" s="272">
        <v>44172</v>
      </c>
      <c r="B857" s="291" t="s">
        <v>1829</v>
      </c>
      <c r="C857" s="291" t="s">
        <v>1830</v>
      </c>
      <c r="D857" s="292">
        <v>21889.56</v>
      </c>
      <c r="F857" s="284" t="s">
        <v>904</v>
      </c>
      <c r="G857" s="330" t="s">
        <v>1822</v>
      </c>
    </row>
    <row r="858" spans="1:7" ht="16.5">
      <c r="A858" s="272"/>
      <c r="B858" s="293" t="s">
        <v>1831</v>
      </c>
      <c r="C858" s="293" t="s">
        <v>1832</v>
      </c>
      <c r="D858" s="292"/>
      <c r="E858" s="271">
        <v>21889.56</v>
      </c>
      <c r="F858" s="284" t="s">
        <v>904</v>
      </c>
      <c r="G858" s="330" t="s">
        <v>1849</v>
      </c>
    </row>
    <row r="859" spans="1:7" ht="18">
      <c r="A859" s="331"/>
      <c r="B859" s="344"/>
      <c r="C859" s="333" t="s">
        <v>1839</v>
      </c>
      <c r="D859" s="345"/>
      <c r="E859" s="335"/>
      <c r="F859" s="336"/>
      <c r="G859" s="337"/>
    </row>
    <row r="861" spans="1:7" ht="18">
      <c r="A861" s="341"/>
      <c r="B861" s="342"/>
      <c r="C861" s="325" t="s">
        <v>1840</v>
      </c>
      <c r="D861" s="343"/>
      <c r="E861" s="327"/>
      <c r="F861" s="328"/>
      <c r="G861" s="329"/>
    </row>
    <row r="862" spans="1:7" ht="16.5">
      <c r="A862" s="272">
        <v>44280</v>
      </c>
      <c r="B862" s="291" t="s">
        <v>1829</v>
      </c>
      <c r="C862" s="291" t="s">
        <v>1830</v>
      </c>
      <c r="D862" s="292">
        <v>7304.66</v>
      </c>
      <c r="F862" s="284" t="s">
        <v>904</v>
      </c>
      <c r="G862" s="330" t="s">
        <v>1822</v>
      </c>
    </row>
    <row r="863" spans="1:7" ht="16.5">
      <c r="A863" s="272"/>
      <c r="B863" s="293" t="s">
        <v>1831</v>
      </c>
      <c r="C863" s="293" t="s">
        <v>1832</v>
      </c>
      <c r="D863" s="292"/>
      <c r="E863" s="271">
        <v>7304.66</v>
      </c>
      <c r="F863" s="284" t="s">
        <v>904</v>
      </c>
      <c r="G863" s="330" t="s">
        <v>1850</v>
      </c>
    </row>
    <row r="864" spans="1:7" ht="18">
      <c r="A864" s="331"/>
      <c r="B864" s="344"/>
      <c r="C864" s="333" t="s">
        <v>1841</v>
      </c>
      <c r="D864" s="345"/>
      <c r="E864" s="335"/>
      <c r="F864" s="336"/>
      <c r="G864" s="337"/>
    </row>
    <row r="866" spans="1:7" ht="18">
      <c r="A866" s="341"/>
      <c r="B866" s="342"/>
      <c r="C866" s="325" t="s">
        <v>1842</v>
      </c>
      <c r="D866" s="343"/>
      <c r="E866" s="327"/>
      <c r="F866" s="328"/>
      <c r="G866" s="329"/>
    </row>
    <row r="867" spans="1:7" ht="16.5">
      <c r="A867" s="272">
        <v>44280</v>
      </c>
      <c r="B867" s="291" t="s">
        <v>1829</v>
      </c>
      <c r="C867" s="291" t="s">
        <v>1830</v>
      </c>
      <c r="D867" s="292">
        <v>15.12</v>
      </c>
      <c r="F867" s="284" t="s">
        <v>904</v>
      </c>
      <c r="G867" s="330" t="s">
        <v>1822</v>
      </c>
    </row>
    <row r="868" spans="1:7" ht="16.5">
      <c r="A868" s="272"/>
      <c r="B868" s="293" t="s">
        <v>1831</v>
      </c>
      <c r="C868" s="293" t="s">
        <v>1832</v>
      </c>
      <c r="D868" s="292"/>
      <c r="E868" s="271">
        <v>15.12</v>
      </c>
      <c r="F868" s="284" t="s">
        <v>904</v>
      </c>
      <c r="G868" s="330" t="s">
        <v>1851</v>
      </c>
    </row>
    <row r="869" spans="1:7" ht="18">
      <c r="A869" s="331"/>
      <c r="B869" s="344"/>
      <c r="C869" s="333" t="s">
        <v>1843</v>
      </c>
      <c r="D869" s="345"/>
      <c r="E869" s="335"/>
      <c r="F869" s="336"/>
      <c r="G869" s="337"/>
    </row>
    <row r="871" spans="1:7" ht="18">
      <c r="A871" s="341"/>
      <c r="B871" s="342"/>
      <c r="C871" s="325" t="s">
        <v>1844</v>
      </c>
      <c r="D871" s="343"/>
      <c r="E871" s="327"/>
      <c r="F871" s="328"/>
      <c r="G871" s="329"/>
    </row>
    <row r="872" spans="1:7" ht="16.5">
      <c r="A872" s="272">
        <v>44354</v>
      </c>
      <c r="B872" s="291" t="s">
        <v>1829</v>
      </c>
      <c r="C872" s="291" t="s">
        <v>1830</v>
      </c>
      <c r="D872" s="292">
        <v>29.3</v>
      </c>
      <c r="F872" s="284" t="s">
        <v>904</v>
      </c>
      <c r="G872" s="330" t="s">
        <v>1822</v>
      </c>
    </row>
    <row r="873" spans="1:7" ht="16.5">
      <c r="A873" s="272"/>
      <c r="B873" s="293" t="s">
        <v>1831</v>
      </c>
      <c r="C873" s="293" t="s">
        <v>1832</v>
      </c>
      <c r="D873" s="292"/>
      <c r="E873" s="271">
        <v>29.3</v>
      </c>
      <c r="F873" s="284" t="s">
        <v>904</v>
      </c>
      <c r="G873" s="330" t="s">
        <v>1852</v>
      </c>
    </row>
    <row r="874" spans="1:7" ht="18">
      <c r="A874" s="331"/>
      <c r="B874" s="344"/>
      <c r="C874" s="333" t="s">
        <v>1845</v>
      </c>
      <c r="D874" s="345"/>
      <c r="E874" s="335"/>
      <c r="F874" s="336"/>
      <c r="G874" s="337"/>
    </row>
    <row r="876" spans="1:7" ht="18">
      <c r="A876" s="341"/>
      <c r="B876" s="342"/>
      <c r="C876" s="325" t="s">
        <v>1853</v>
      </c>
      <c r="D876" s="343"/>
      <c r="E876" s="327"/>
      <c r="F876" s="328"/>
      <c r="G876" s="329"/>
    </row>
    <row r="877" spans="1:7" ht="16.5">
      <c r="A877" s="272">
        <v>44280</v>
      </c>
      <c r="B877" s="291" t="s">
        <v>1854</v>
      </c>
      <c r="C877" s="291" t="s">
        <v>1855</v>
      </c>
      <c r="D877" s="292">
        <v>1081396.3</v>
      </c>
      <c r="F877" s="284" t="s">
        <v>904</v>
      </c>
      <c r="G877" s="330" t="s">
        <v>1822</v>
      </c>
    </row>
    <row r="878" spans="1:7" ht="16.5">
      <c r="A878" s="272"/>
      <c r="B878" s="293" t="s">
        <v>1831</v>
      </c>
      <c r="C878" s="293" t="s">
        <v>1832</v>
      </c>
      <c r="D878" s="292"/>
      <c r="E878" s="271">
        <v>1081396.3</v>
      </c>
      <c r="F878" s="284" t="s">
        <v>904</v>
      </c>
      <c r="G878" s="330" t="s">
        <v>1871</v>
      </c>
    </row>
    <row r="879" spans="1:7" ht="18">
      <c r="A879" s="331"/>
      <c r="B879" s="344"/>
      <c r="C879" s="333" t="s">
        <v>1857</v>
      </c>
      <c r="D879" s="345"/>
      <c r="E879" s="335"/>
      <c r="F879" s="336"/>
      <c r="G879" s="337"/>
    </row>
    <row r="881" spans="1:7" ht="18">
      <c r="A881" s="341"/>
      <c r="B881" s="342"/>
      <c r="C881" s="325" t="s">
        <v>1858</v>
      </c>
      <c r="D881" s="343"/>
      <c r="E881" s="327"/>
      <c r="F881" s="328"/>
      <c r="G881" s="329"/>
    </row>
    <row r="882" spans="1:7" ht="16.5">
      <c r="A882" s="272">
        <v>44354</v>
      </c>
      <c r="B882" s="291" t="s">
        <v>1854</v>
      </c>
      <c r="C882" s="291" t="s">
        <v>1855</v>
      </c>
      <c r="D882" s="292">
        <v>296137.39</v>
      </c>
      <c r="F882" s="284" t="s">
        <v>904</v>
      </c>
      <c r="G882" s="330" t="s">
        <v>1822</v>
      </c>
    </row>
    <row r="883" spans="1:7" ht="16.5">
      <c r="A883" s="272"/>
      <c r="B883" s="293" t="s">
        <v>1831</v>
      </c>
      <c r="C883" s="293" t="s">
        <v>1832</v>
      </c>
      <c r="D883" s="292"/>
      <c r="E883" s="271">
        <v>296137.39</v>
      </c>
      <c r="F883" s="284" t="s">
        <v>904</v>
      </c>
      <c r="G883" s="330" t="s">
        <v>1872</v>
      </c>
    </row>
    <row r="884" spans="1:7" ht="18">
      <c r="A884" s="331"/>
      <c r="B884" s="344"/>
      <c r="C884" s="333" t="s">
        <v>1856</v>
      </c>
      <c r="D884" s="345"/>
      <c r="E884" s="335"/>
      <c r="F884" s="336"/>
      <c r="G884" s="337"/>
    </row>
    <row r="886" spans="1:7" ht="18">
      <c r="A886" s="341"/>
      <c r="B886" s="342"/>
      <c r="C886" s="325" t="s">
        <v>1859</v>
      </c>
      <c r="D886" s="343"/>
      <c r="E886" s="327"/>
      <c r="F886" s="328"/>
      <c r="G886" s="329"/>
    </row>
    <row r="887" spans="1:7" ht="16.5">
      <c r="A887" s="272">
        <v>44175</v>
      </c>
      <c r="B887" s="291" t="s">
        <v>1862</v>
      </c>
      <c r="C887" s="291" t="s">
        <v>1860</v>
      </c>
      <c r="D887" s="292">
        <v>611</v>
      </c>
      <c r="F887" s="284" t="s">
        <v>904</v>
      </c>
      <c r="G887" s="330" t="s">
        <v>1055</v>
      </c>
    </row>
    <row r="888" spans="1:7" ht="16.5">
      <c r="A888" s="272"/>
      <c r="B888" s="293" t="s">
        <v>1861</v>
      </c>
      <c r="C888" s="293" t="s">
        <v>1832</v>
      </c>
      <c r="D888" s="292"/>
      <c r="E888" s="271">
        <v>611</v>
      </c>
      <c r="F888" s="284" t="s">
        <v>904</v>
      </c>
      <c r="G888" s="330" t="s">
        <v>1873</v>
      </c>
    </row>
    <row r="889" spans="1:7" ht="18">
      <c r="A889" s="331"/>
      <c r="B889" s="344"/>
      <c r="C889" s="333" t="s">
        <v>1863</v>
      </c>
      <c r="D889" s="345"/>
      <c r="E889" s="335"/>
      <c r="F889" s="336"/>
      <c r="G889" s="337"/>
    </row>
    <row r="891" spans="1:7" ht="18.5">
      <c r="A891" s="530"/>
      <c r="B891" s="531"/>
      <c r="C891" s="363" t="s">
        <v>1864</v>
      </c>
      <c r="D891" s="532"/>
      <c r="E891" s="421"/>
      <c r="F891" s="422"/>
      <c r="G891" s="364"/>
    </row>
    <row r="892" spans="1:7">
      <c r="A892" s="423">
        <v>44320</v>
      </c>
      <c r="B892" s="401" t="s">
        <v>1831</v>
      </c>
      <c r="C892" s="401" t="s">
        <v>1865</v>
      </c>
      <c r="D892" s="402">
        <v>6980.32</v>
      </c>
      <c r="E892" s="367"/>
      <c r="F892" s="368" t="s">
        <v>904</v>
      </c>
      <c r="G892" s="369" t="s">
        <v>1868</v>
      </c>
    </row>
    <row r="893" spans="1:7">
      <c r="A893" s="423"/>
      <c r="B893" s="533" t="s">
        <v>1866</v>
      </c>
      <c r="C893" s="533" t="s">
        <v>1867</v>
      </c>
      <c r="D893" s="402"/>
      <c r="E893" s="367">
        <v>6980.32</v>
      </c>
      <c r="F893" s="368" t="s">
        <v>904</v>
      </c>
      <c r="G893" s="369" t="s">
        <v>1874</v>
      </c>
    </row>
    <row r="894" spans="1:7" ht="18.5">
      <c r="A894" s="423"/>
      <c r="B894" s="533"/>
      <c r="C894" s="371" t="s">
        <v>1869</v>
      </c>
      <c r="D894" s="402"/>
      <c r="E894" s="367"/>
      <c r="F894" s="368"/>
      <c r="G894" s="369"/>
    </row>
    <row r="895" spans="1:7" ht="15.65" customHeight="1">
      <c r="A895" s="618" t="s">
        <v>770</v>
      </c>
      <c r="B895" s="619"/>
      <c r="C895" s="619"/>
      <c r="D895" s="619"/>
      <c r="E895" s="619"/>
      <c r="F895" s="619"/>
      <c r="G895" s="620"/>
    </row>
    <row r="897" spans="1:7" ht="18.5">
      <c r="A897" s="530"/>
      <c r="B897" s="531"/>
      <c r="C897" s="363" t="s">
        <v>1870</v>
      </c>
      <c r="D897" s="532"/>
      <c r="E897" s="421"/>
      <c r="F897" s="422"/>
      <c r="G897" s="364"/>
    </row>
    <row r="898" spans="1:7">
      <c r="A898" s="423">
        <v>44323</v>
      </c>
      <c r="B898" s="401" t="s">
        <v>1831</v>
      </c>
      <c r="C898" s="401" t="s">
        <v>1865</v>
      </c>
      <c r="D898" s="402">
        <v>1621.87</v>
      </c>
      <c r="E898" s="367"/>
      <c r="F898" s="368" t="s">
        <v>904</v>
      </c>
      <c r="G898" s="369" t="s">
        <v>1868</v>
      </c>
    </row>
    <row r="899" spans="1:7">
      <c r="A899" s="423"/>
      <c r="B899" s="533" t="s">
        <v>1866</v>
      </c>
      <c r="C899" s="533" t="s">
        <v>1867</v>
      </c>
      <c r="D899" s="402"/>
      <c r="E899" s="367">
        <v>1621.87</v>
      </c>
      <c r="F899" s="368" t="s">
        <v>904</v>
      </c>
      <c r="G899" s="369" t="s">
        <v>1875</v>
      </c>
    </row>
    <row r="900" spans="1:7" ht="18">
      <c r="A900" s="423"/>
      <c r="B900" s="533"/>
      <c r="C900" s="445" t="s">
        <v>1869</v>
      </c>
      <c r="D900" s="402"/>
      <c r="E900" s="367"/>
      <c r="F900" s="368"/>
      <c r="G900" s="369"/>
    </row>
    <row r="901" spans="1:7" ht="18">
      <c r="A901" s="618" t="s">
        <v>1949</v>
      </c>
      <c r="B901" s="619"/>
      <c r="C901" s="619"/>
      <c r="D901" s="619"/>
      <c r="E901" s="619"/>
      <c r="F901" s="619"/>
      <c r="G901" s="620"/>
    </row>
    <row r="903" spans="1:7" ht="18">
      <c r="A903" s="377"/>
      <c r="B903" s="378"/>
      <c r="C903" s="510" t="s">
        <v>1884</v>
      </c>
      <c r="D903" s="379"/>
      <c r="E903" s="451"/>
      <c r="F903" s="349"/>
      <c r="G903" s="350"/>
    </row>
    <row r="904" spans="1:7" ht="18">
      <c r="A904" s="380"/>
      <c r="B904" s="529" t="s">
        <v>1933</v>
      </c>
      <c r="C904" s="519" t="s">
        <v>1934</v>
      </c>
      <c r="D904" s="292"/>
      <c r="E904" s="384"/>
      <c r="F904" s="283"/>
      <c r="G904" s="566" t="s">
        <v>2143</v>
      </c>
    </row>
    <row r="905" spans="1:7" ht="16.5">
      <c r="A905" s="287">
        <v>44013</v>
      </c>
      <c r="B905" s="523" t="s">
        <v>1885</v>
      </c>
      <c r="C905" s="524" t="s">
        <v>2062</v>
      </c>
      <c r="D905" s="525">
        <v>2065.64</v>
      </c>
      <c r="E905" s="525"/>
      <c r="F905" s="284" t="s">
        <v>904</v>
      </c>
      <c r="G905" s="330" t="s">
        <v>14</v>
      </c>
    </row>
    <row r="906" spans="1:7" ht="16.5">
      <c r="A906" s="287"/>
      <c r="B906" s="523" t="s">
        <v>1886</v>
      </c>
      <c r="C906" s="524" t="s">
        <v>1887</v>
      </c>
      <c r="D906" s="525">
        <v>33000</v>
      </c>
      <c r="E906" s="525"/>
      <c r="F906" s="284" t="s">
        <v>904</v>
      </c>
      <c r="G906" s="522">
        <f>SUM(D905:D912)</f>
        <v>95174</v>
      </c>
    </row>
    <row r="907" spans="1:7" ht="16.5">
      <c r="A907" s="287"/>
      <c r="B907" s="523" t="s">
        <v>1888</v>
      </c>
      <c r="C907" s="524" t="s">
        <v>1889</v>
      </c>
      <c r="D907" s="525">
        <v>1799</v>
      </c>
      <c r="E907" s="525"/>
      <c r="F907" s="284" t="s">
        <v>904</v>
      </c>
      <c r="G907" s="330"/>
    </row>
    <row r="908" spans="1:7" ht="16.5">
      <c r="A908" s="272"/>
      <c r="B908" s="523" t="s">
        <v>1890</v>
      </c>
      <c r="C908" s="524" t="s">
        <v>1891</v>
      </c>
      <c r="D908" s="525">
        <v>4200.2</v>
      </c>
      <c r="E908" s="525"/>
      <c r="F908" s="284" t="s">
        <v>904</v>
      </c>
      <c r="G908" s="330"/>
    </row>
    <row r="909" spans="1:7" ht="16.5">
      <c r="A909" s="272"/>
      <c r="B909" s="523" t="s">
        <v>1892</v>
      </c>
      <c r="C909" s="524" t="s">
        <v>1893</v>
      </c>
      <c r="D909" s="525">
        <v>10081.84</v>
      </c>
      <c r="E909" s="525"/>
      <c r="F909" s="284" t="s">
        <v>904</v>
      </c>
      <c r="G909" s="330"/>
    </row>
    <row r="910" spans="1:7" ht="16.5">
      <c r="A910" s="272"/>
      <c r="B910" s="523" t="s">
        <v>1894</v>
      </c>
      <c r="C910" s="524" t="s">
        <v>1895</v>
      </c>
      <c r="D910" s="525">
        <v>1217.8699999999999</v>
      </c>
      <c r="E910" s="525"/>
      <c r="F910" s="284" t="s">
        <v>904</v>
      </c>
      <c r="G910" s="330"/>
    </row>
    <row r="911" spans="1:7" ht="16.5">
      <c r="A911" s="272"/>
      <c r="B911" s="523" t="s">
        <v>1896</v>
      </c>
      <c r="C911" s="524" t="s">
        <v>1897</v>
      </c>
      <c r="D911" s="525">
        <v>9809.4500000000007</v>
      </c>
      <c r="E911" s="525"/>
      <c r="F911" s="284" t="s">
        <v>904</v>
      </c>
      <c r="G911" s="330"/>
    </row>
    <row r="912" spans="1:7" ht="16.5">
      <c r="A912" s="272"/>
      <c r="B912" s="523" t="s">
        <v>1898</v>
      </c>
      <c r="C912" s="524" t="s">
        <v>1899</v>
      </c>
      <c r="D912" s="525">
        <v>33000</v>
      </c>
      <c r="E912" s="525"/>
      <c r="F912" s="284" t="s">
        <v>904</v>
      </c>
      <c r="G912" s="330"/>
    </row>
    <row r="913" spans="1:12" ht="18">
      <c r="A913" s="331"/>
      <c r="B913" s="332"/>
      <c r="C913" s="521" t="s">
        <v>1925</v>
      </c>
      <c r="D913" s="334"/>
      <c r="E913" s="335"/>
      <c r="F913" s="336"/>
      <c r="G913" s="337"/>
    </row>
    <row r="914" spans="1:12" ht="18">
      <c r="C914" s="355"/>
    </row>
    <row r="915" spans="1:12" ht="18">
      <c r="A915" s="323"/>
      <c r="B915" s="324"/>
      <c r="C915" s="546" t="s">
        <v>2054</v>
      </c>
      <c r="D915" s="326"/>
      <c r="E915" s="327"/>
      <c r="F915" s="328"/>
      <c r="G915" s="329"/>
    </row>
    <row r="916" spans="1:12" ht="16.5">
      <c r="A916" s="272">
        <v>44013</v>
      </c>
      <c r="B916" s="523" t="s">
        <v>1885</v>
      </c>
      <c r="C916" s="524" t="s">
        <v>1900</v>
      </c>
      <c r="E916" s="271">
        <v>2065.64</v>
      </c>
      <c r="F916" s="284" t="s">
        <v>904</v>
      </c>
      <c r="G916" s="566" t="s">
        <v>2068</v>
      </c>
    </row>
    <row r="917" spans="1:12" ht="18">
      <c r="A917" s="331"/>
      <c r="B917" s="562"/>
      <c r="C917" s="521" t="s">
        <v>2055</v>
      </c>
      <c r="D917" s="334"/>
      <c r="E917" s="335"/>
      <c r="F917" s="336"/>
      <c r="G917" s="337"/>
    </row>
    <row r="918" spans="1:12" s="196" customFormat="1" ht="18">
      <c r="A918" s="518"/>
      <c r="B918" s="561"/>
      <c r="C918" s="355"/>
      <c r="D918" s="292"/>
      <c r="E918" s="384"/>
      <c r="F918" s="457"/>
      <c r="G918" s="286"/>
      <c r="H918" s="497"/>
      <c r="I918" s="552"/>
      <c r="L918" s="553"/>
    </row>
    <row r="919" spans="1:12" s="196" customFormat="1" ht="18">
      <c r="A919" s="323"/>
      <c r="B919" s="324"/>
      <c r="C919" s="546" t="s">
        <v>2078</v>
      </c>
      <c r="D919" s="326"/>
      <c r="E919" s="327"/>
      <c r="F919" s="328"/>
      <c r="G919" s="329"/>
      <c r="H919" s="497"/>
      <c r="I919" s="552"/>
      <c r="L919" s="553"/>
    </row>
    <row r="920" spans="1:12" s="196" customFormat="1" ht="16.5">
      <c r="A920" s="272">
        <v>44013</v>
      </c>
      <c r="B920" s="523" t="s">
        <v>1894</v>
      </c>
      <c r="C920" s="524" t="s">
        <v>1895</v>
      </c>
      <c r="D920" s="270"/>
      <c r="E920" s="271">
        <v>1217.8699999999999</v>
      </c>
      <c r="F920" s="284" t="s">
        <v>904</v>
      </c>
      <c r="G920" s="566" t="s">
        <v>2068</v>
      </c>
      <c r="H920" s="497"/>
      <c r="I920" s="552"/>
      <c r="L920" s="553"/>
    </row>
    <row r="921" spans="1:12" s="196" customFormat="1" ht="18">
      <c r="A921" s="331"/>
      <c r="B921" s="562"/>
      <c r="C921" s="521" t="s">
        <v>2055</v>
      </c>
      <c r="D921" s="334"/>
      <c r="E921" s="335"/>
      <c r="F921" s="336"/>
      <c r="G921" s="337"/>
      <c r="H921" s="497"/>
      <c r="I921" s="552"/>
      <c r="L921" s="553"/>
    </row>
    <row r="922" spans="1:12" s="196" customFormat="1" ht="18">
      <c r="A922" s="518"/>
      <c r="B922" s="561"/>
      <c r="C922" s="355"/>
      <c r="D922" s="292"/>
      <c r="E922" s="384"/>
      <c r="F922" s="457"/>
      <c r="G922" s="286"/>
      <c r="H922" s="497"/>
      <c r="I922" s="552"/>
      <c r="L922" s="553"/>
    </row>
    <row r="923" spans="1:12" ht="18">
      <c r="C923" s="355"/>
    </row>
    <row r="924" spans="1:12" ht="18">
      <c r="A924" s="323"/>
      <c r="B924" s="324"/>
      <c r="C924" s="510" t="s">
        <v>1883</v>
      </c>
      <c r="D924" s="379"/>
      <c r="E924" s="451"/>
      <c r="F924" s="349"/>
      <c r="G924" s="350"/>
    </row>
    <row r="925" spans="1:12" ht="18">
      <c r="A925" s="272"/>
      <c r="B925" s="529" t="s">
        <v>1933</v>
      </c>
      <c r="C925" s="519" t="s">
        <v>1934</v>
      </c>
      <c r="D925" s="292"/>
      <c r="E925" s="384"/>
      <c r="F925" s="283"/>
      <c r="G925" s="566" t="s">
        <v>1228</v>
      </c>
    </row>
    <row r="926" spans="1:12" ht="16.5">
      <c r="A926" s="272">
        <v>44013</v>
      </c>
      <c r="B926" s="523" t="s">
        <v>1901</v>
      </c>
      <c r="C926" s="524" t="s">
        <v>1906</v>
      </c>
      <c r="D926" s="525">
        <v>36987</v>
      </c>
      <c r="F926" s="284" t="s">
        <v>904</v>
      </c>
      <c r="G926" s="330"/>
    </row>
    <row r="927" spans="1:12" ht="16.5">
      <c r="A927" s="272"/>
      <c r="B927" s="523" t="s">
        <v>1902</v>
      </c>
      <c r="C927" s="524" t="s">
        <v>1907</v>
      </c>
      <c r="D927" s="525">
        <v>8000</v>
      </c>
      <c r="F927" s="284" t="s">
        <v>904</v>
      </c>
      <c r="G927" s="526">
        <f>SUM(D926:D932)</f>
        <v>310132.69</v>
      </c>
    </row>
    <row r="928" spans="1:12" ht="16.5">
      <c r="A928" s="272"/>
      <c r="B928" s="524" t="s">
        <v>1903</v>
      </c>
      <c r="C928" s="524" t="s">
        <v>1908</v>
      </c>
      <c r="D928" s="525">
        <v>6167.06</v>
      </c>
      <c r="F928" s="284" t="s">
        <v>904</v>
      </c>
      <c r="G928" s="330"/>
    </row>
    <row r="929" spans="1:7" ht="16.5">
      <c r="A929" s="272"/>
      <c r="B929" s="524" t="s">
        <v>1755</v>
      </c>
      <c r="C929" s="524" t="s">
        <v>2058</v>
      </c>
      <c r="D929" s="525">
        <v>195062.82</v>
      </c>
      <c r="F929" s="284" t="s">
        <v>904</v>
      </c>
      <c r="G929" s="330"/>
    </row>
    <row r="930" spans="1:7" ht="16.5">
      <c r="A930" s="272"/>
      <c r="B930" s="524" t="s">
        <v>1904</v>
      </c>
      <c r="C930" s="524" t="s">
        <v>1909</v>
      </c>
      <c r="D930" s="525">
        <v>2500</v>
      </c>
      <c r="F930" s="284" t="s">
        <v>904</v>
      </c>
      <c r="G930" s="330"/>
    </row>
    <row r="931" spans="1:7" ht="16.5">
      <c r="A931" s="272"/>
      <c r="B931" s="524" t="s">
        <v>1905</v>
      </c>
      <c r="C931" s="524" t="s">
        <v>1910</v>
      </c>
      <c r="D931" s="525">
        <v>15739.77</v>
      </c>
      <c r="F931" s="284" t="s">
        <v>904</v>
      </c>
      <c r="G931" s="330"/>
    </row>
    <row r="932" spans="1:7" ht="16.5">
      <c r="A932" s="272"/>
      <c r="B932" s="524" t="s">
        <v>1690</v>
      </c>
      <c r="C932" s="524" t="s">
        <v>2059</v>
      </c>
      <c r="D932" s="525">
        <v>45676.04</v>
      </c>
      <c r="F932" s="284" t="s">
        <v>904</v>
      </c>
      <c r="G932" s="330"/>
    </row>
    <row r="933" spans="1:7" ht="18">
      <c r="A933" s="331"/>
      <c r="B933" s="332"/>
      <c r="C933" s="521" t="s">
        <v>1925</v>
      </c>
      <c r="D933" s="334"/>
      <c r="E933" s="335"/>
      <c r="F933" s="336"/>
      <c r="G933" s="337"/>
    </row>
    <row r="934" spans="1:7" ht="18">
      <c r="C934" s="355"/>
    </row>
    <row r="935" spans="1:7" ht="18">
      <c r="A935" s="323"/>
      <c r="B935" s="324"/>
      <c r="C935" s="546" t="s">
        <v>2063</v>
      </c>
      <c r="D935" s="326"/>
      <c r="E935" s="327"/>
      <c r="F935" s="328"/>
      <c r="G935" s="329"/>
    </row>
    <row r="936" spans="1:7" ht="16.5">
      <c r="A936" s="272">
        <v>44013</v>
      </c>
      <c r="B936" s="524" t="s">
        <v>1755</v>
      </c>
      <c r="C936" s="524" t="s">
        <v>2064</v>
      </c>
      <c r="E936" s="271">
        <v>195062.82</v>
      </c>
      <c r="F936" s="284" t="s">
        <v>904</v>
      </c>
      <c r="G936" s="566" t="s">
        <v>2068</v>
      </c>
    </row>
    <row r="937" spans="1:7" ht="16.5">
      <c r="A937" s="272"/>
      <c r="B937" s="524" t="s">
        <v>1755</v>
      </c>
      <c r="C937" s="524" t="s">
        <v>2065</v>
      </c>
      <c r="D937" s="270">
        <v>187657.07</v>
      </c>
      <c r="F937" s="284" t="s">
        <v>904</v>
      </c>
      <c r="G937" s="330"/>
    </row>
    <row r="938" spans="1:7" ht="16.5">
      <c r="A938" s="272"/>
      <c r="B938" s="524" t="s">
        <v>1690</v>
      </c>
      <c r="C938" s="524" t="s">
        <v>2066</v>
      </c>
      <c r="E938" s="271">
        <v>45676.04</v>
      </c>
      <c r="F938" s="284" t="s">
        <v>904</v>
      </c>
      <c r="G938" s="330"/>
    </row>
    <row r="939" spans="1:7" ht="16.5">
      <c r="A939" s="272"/>
      <c r="B939" s="524" t="s">
        <v>1690</v>
      </c>
      <c r="C939" s="524" t="s">
        <v>2067</v>
      </c>
      <c r="D939" s="270">
        <v>11025</v>
      </c>
      <c r="F939" s="284" t="s">
        <v>904</v>
      </c>
      <c r="G939" s="330"/>
    </row>
    <row r="940" spans="1:7" ht="18">
      <c r="A940" s="331"/>
      <c r="B940" s="332"/>
      <c r="C940" s="521" t="s">
        <v>2057</v>
      </c>
      <c r="D940" s="334"/>
      <c r="E940" s="335"/>
      <c r="F940" s="336"/>
      <c r="G940" s="337"/>
    </row>
    <row r="941" spans="1:7" ht="18">
      <c r="C941" s="355"/>
    </row>
    <row r="943" spans="1:7" ht="18">
      <c r="A943" s="323"/>
      <c r="B943" s="324"/>
      <c r="C943" s="510" t="s">
        <v>1911</v>
      </c>
      <c r="D943" s="379"/>
      <c r="E943" s="451"/>
      <c r="F943" s="349"/>
      <c r="G943" s="350"/>
    </row>
    <row r="944" spans="1:7" ht="18">
      <c r="A944" s="272"/>
      <c r="B944" s="529" t="s">
        <v>1933</v>
      </c>
      <c r="C944" s="519" t="s">
        <v>1934</v>
      </c>
      <c r="D944" s="292"/>
      <c r="E944" s="384"/>
      <c r="F944" s="283"/>
      <c r="G944" s="566" t="s">
        <v>1228</v>
      </c>
    </row>
    <row r="945" spans="1:12" ht="16.5">
      <c r="A945" s="272">
        <v>44013</v>
      </c>
      <c r="B945" s="523" t="s">
        <v>1912</v>
      </c>
      <c r="C945" s="524" t="s">
        <v>1913</v>
      </c>
      <c r="D945" s="525">
        <v>14314.03</v>
      </c>
      <c r="F945" s="284" t="s">
        <v>904</v>
      </c>
      <c r="G945" s="330"/>
    </row>
    <row r="946" spans="1:12" ht="16.5">
      <c r="A946" s="272"/>
      <c r="B946" s="523" t="s">
        <v>1914</v>
      </c>
      <c r="C946" s="524" t="s">
        <v>1915</v>
      </c>
      <c r="D946" s="525">
        <v>114.05</v>
      </c>
      <c r="F946" s="284" t="s">
        <v>904</v>
      </c>
      <c r="G946" s="526">
        <f>SUM(D945:D952)</f>
        <v>198419.08000000002</v>
      </c>
    </row>
    <row r="947" spans="1:12" ht="16.5">
      <c r="A947" s="272"/>
      <c r="B947" s="524" t="s">
        <v>1916</v>
      </c>
      <c r="C947" s="524" t="s">
        <v>1917</v>
      </c>
      <c r="D947" s="525">
        <v>32.93</v>
      </c>
      <c r="F947" s="284" t="s">
        <v>904</v>
      </c>
      <c r="G947" s="330"/>
    </row>
    <row r="948" spans="1:12" ht="16.5">
      <c r="A948" s="272"/>
      <c r="B948" s="524" t="s">
        <v>1918</v>
      </c>
      <c r="C948" s="524" t="s">
        <v>1919</v>
      </c>
      <c r="D948" s="525">
        <v>78.87</v>
      </c>
      <c r="F948" s="284" t="s">
        <v>904</v>
      </c>
      <c r="G948" s="330"/>
    </row>
    <row r="949" spans="1:12" ht="16.5">
      <c r="A949" s="272"/>
      <c r="B949" s="524" t="s">
        <v>1927</v>
      </c>
      <c r="C949" s="524" t="s">
        <v>1920</v>
      </c>
      <c r="D949" s="525">
        <v>3720</v>
      </c>
      <c r="F949" s="284" t="s">
        <v>904</v>
      </c>
      <c r="G949" s="330"/>
    </row>
    <row r="950" spans="1:12" ht="16.5">
      <c r="A950" s="272"/>
      <c r="B950" s="524" t="s">
        <v>1921</v>
      </c>
      <c r="C950" s="524" t="s">
        <v>1922</v>
      </c>
      <c r="D950" s="525">
        <v>180000</v>
      </c>
      <c r="F950" s="284" t="s">
        <v>904</v>
      </c>
      <c r="G950" s="330"/>
    </row>
    <row r="951" spans="1:12" ht="16.5">
      <c r="A951" s="272"/>
      <c r="B951" s="524" t="s">
        <v>1923</v>
      </c>
      <c r="C951" s="524" t="s">
        <v>2060</v>
      </c>
      <c r="D951" s="525">
        <v>159.19999999999999</v>
      </c>
      <c r="F951" s="284" t="s">
        <v>904</v>
      </c>
      <c r="G951" s="330"/>
    </row>
    <row r="952" spans="1:12" ht="18">
      <c r="A952" s="331"/>
      <c r="B952" s="527"/>
      <c r="C952" s="521" t="s">
        <v>1925</v>
      </c>
      <c r="D952" s="528"/>
      <c r="E952" s="335"/>
      <c r="F952" s="340" t="s">
        <v>904</v>
      </c>
      <c r="G952" s="337"/>
    </row>
    <row r="953" spans="1:12" s="196" customFormat="1" ht="21" customHeight="1">
      <c r="A953" s="518"/>
      <c r="B953" s="550"/>
      <c r="C953" s="355"/>
      <c r="D953" s="551"/>
      <c r="E953" s="384"/>
      <c r="F953" s="456"/>
      <c r="G953" s="286"/>
      <c r="H953" s="497"/>
      <c r="I953" s="552"/>
      <c r="L953" s="553"/>
    </row>
    <row r="954" spans="1:12" s="196" customFormat="1" ht="21" customHeight="1">
      <c r="A954" s="504"/>
      <c r="B954" s="554"/>
      <c r="C954" s="546" t="s">
        <v>2056</v>
      </c>
      <c r="D954" s="555"/>
      <c r="E954" s="502"/>
      <c r="F954" s="556"/>
      <c r="G954" s="464"/>
      <c r="H954" s="497"/>
      <c r="I954" s="552"/>
      <c r="L954" s="553"/>
    </row>
    <row r="955" spans="1:12" s="196" customFormat="1" ht="21" customHeight="1">
      <c r="A955" s="287">
        <v>44013</v>
      </c>
      <c r="B955" s="524" t="s">
        <v>1923</v>
      </c>
      <c r="C955" s="524" t="s">
        <v>1924</v>
      </c>
      <c r="D955" s="525"/>
      <c r="E955" s="384">
        <v>159.19999999999999</v>
      </c>
      <c r="F955" s="284" t="s">
        <v>904</v>
      </c>
      <c r="G955" s="566" t="s">
        <v>2068</v>
      </c>
      <c r="H955" s="497"/>
      <c r="I955" s="552"/>
      <c r="L955" s="553"/>
    </row>
    <row r="956" spans="1:12" s="196" customFormat="1" ht="21" customHeight="1">
      <c r="A956" s="382"/>
      <c r="B956" s="557"/>
      <c r="C956" s="521" t="s">
        <v>2055</v>
      </c>
      <c r="D956" s="558"/>
      <c r="E956" s="503"/>
      <c r="F956" s="559"/>
      <c r="G956" s="352"/>
      <c r="H956" s="497"/>
      <c r="I956" s="552"/>
      <c r="L956" s="553"/>
    </row>
    <row r="957" spans="1:12" s="196" customFormat="1" ht="21" customHeight="1">
      <c r="A957" s="518"/>
      <c r="B957" s="550"/>
      <c r="C957" s="355"/>
      <c r="D957" s="551"/>
      <c r="E957" s="384"/>
      <c r="F957" s="456"/>
      <c r="G957" s="286"/>
      <c r="H957" s="497"/>
      <c r="I957" s="552"/>
      <c r="L957" s="553"/>
    </row>
    <row r="958" spans="1:12" s="196" customFormat="1" ht="21" customHeight="1">
      <c r="A958" s="504"/>
      <c r="B958" s="554"/>
      <c r="C958" s="546" t="s">
        <v>2071</v>
      </c>
      <c r="D958" s="555"/>
      <c r="E958" s="502"/>
      <c r="F958" s="556"/>
      <c r="G958" s="464"/>
      <c r="H958" s="497"/>
      <c r="I958" s="552"/>
      <c r="L958" s="553"/>
    </row>
    <row r="959" spans="1:12" s="196" customFormat="1" ht="21" customHeight="1">
      <c r="A959" s="287">
        <v>44013</v>
      </c>
      <c r="B959" s="524" t="s">
        <v>1921</v>
      </c>
      <c r="C959" s="524" t="s">
        <v>1922</v>
      </c>
      <c r="D959" s="525"/>
      <c r="E959" s="384">
        <v>180000</v>
      </c>
      <c r="F959" s="284" t="s">
        <v>904</v>
      </c>
      <c r="G959" s="566" t="s">
        <v>2068</v>
      </c>
      <c r="H959" s="497"/>
      <c r="I959" s="552"/>
      <c r="L959" s="553"/>
    </row>
    <row r="960" spans="1:12" s="196" customFormat="1" ht="21" customHeight="1">
      <c r="A960" s="382"/>
      <c r="B960" s="557"/>
      <c r="C960" s="521" t="s">
        <v>2055</v>
      </c>
      <c r="D960" s="558"/>
      <c r="E960" s="503"/>
      <c r="F960" s="559"/>
      <c r="G960" s="352"/>
      <c r="H960" s="497"/>
      <c r="I960" s="552"/>
      <c r="L960" s="553"/>
    </row>
    <row r="961" spans="1:12" s="196" customFormat="1" ht="21" customHeight="1">
      <c r="A961" s="518"/>
      <c r="B961" s="550"/>
      <c r="C961" s="355"/>
      <c r="D961" s="551"/>
      <c r="E961" s="384"/>
      <c r="F961" s="456"/>
      <c r="G961" s="286"/>
      <c r="H961" s="497"/>
      <c r="I961" s="552"/>
      <c r="L961" s="553"/>
    </row>
    <row r="962" spans="1:12" s="196" customFormat="1" ht="21" customHeight="1">
      <c r="A962" s="504"/>
      <c r="B962" s="554"/>
      <c r="C962" s="546" t="s">
        <v>2072</v>
      </c>
      <c r="D962" s="555"/>
      <c r="E962" s="502"/>
      <c r="F962" s="556"/>
      <c r="G962" s="464"/>
      <c r="H962" s="497"/>
      <c r="I962" s="552"/>
      <c r="L962" s="553"/>
    </row>
    <row r="963" spans="1:12" s="196" customFormat="1" ht="21" customHeight="1">
      <c r="A963" s="287">
        <v>44013</v>
      </c>
      <c r="B963" s="524" t="s">
        <v>1918</v>
      </c>
      <c r="C963" s="524" t="s">
        <v>1919</v>
      </c>
      <c r="D963" s="525"/>
      <c r="E963" s="384">
        <v>78.87</v>
      </c>
      <c r="F963" s="284" t="s">
        <v>904</v>
      </c>
      <c r="G963" s="566" t="s">
        <v>2068</v>
      </c>
      <c r="H963" s="497"/>
      <c r="I963" s="552"/>
      <c r="L963" s="553"/>
    </row>
    <row r="964" spans="1:12" s="196" customFormat="1" ht="21" customHeight="1">
      <c r="A964" s="382"/>
      <c r="B964" s="557"/>
      <c r="C964" s="521" t="s">
        <v>2055</v>
      </c>
      <c r="D964" s="558"/>
      <c r="E964" s="503"/>
      <c r="F964" s="559"/>
      <c r="G964" s="352"/>
      <c r="H964" s="497"/>
      <c r="I964" s="552"/>
      <c r="L964" s="553"/>
    </row>
    <row r="965" spans="1:12" s="196" customFormat="1" ht="21" customHeight="1">
      <c r="A965" s="518"/>
      <c r="B965" s="550"/>
      <c r="C965" s="355"/>
      <c r="D965" s="551"/>
      <c r="E965" s="384"/>
      <c r="F965" s="456"/>
      <c r="G965" s="286"/>
      <c r="H965" s="497"/>
      <c r="I965" s="552"/>
      <c r="L965" s="553"/>
    </row>
    <row r="966" spans="1:12" s="196" customFormat="1" ht="21" customHeight="1">
      <c r="A966" s="518"/>
      <c r="B966" s="550"/>
      <c r="C966" s="355"/>
      <c r="D966" s="551"/>
      <c r="E966" s="384"/>
      <c r="F966" s="456"/>
      <c r="G966" s="286"/>
      <c r="H966" s="497"/>
      <c r="I966" s="552"/>
      <c r="L966" s="553"/>
    </row>
    <row r="967" spans="1:12" ht="18">
      <c r="A967" s="323"/>
      <c r="B967" s="324"/>
      <c r="C967" s="510" t="s">
        <v>1926</v>
      </c>
      <c r="D967" s="379"/>
      <c r="E967" s="451"/>
      <c r="F967" s="349"/>
      <c r="G967" s="350"/>
    </row>
    <row r="968" spans="1:12" ht="18">
      <c r="A968" s="272"/>
      <c r="C968" s="519" t="s">
        <v>1934</v>
      </c>
      <c r="D968" s="292"/>
      <c r="E968" s="384"/>
      <c r="F968" s="283"/>
      <c r="G968" s="566" t="s">
        <v>1228</v>
      </c>
    </row>
    <row r="969" spans="1:12" ht="16.5">
      <c r="A969" s="272">
        <v>44013</v>
      </c>
      <c r="B969" s="523" t="s">
        <v>1684</v>
      </c>
      <c r="C969" s="524" t="s">
        <v>1929</v>
      </c>
      <c r="D969" s="525">
        <v>238520</v>
      </c>
      <c r="F969" s="284" t="s">
        <v>904</v>
      </c>
      <c r="G969" s="330"/>
    </row>
    <row r="970" spans="1:12" ht="16.5">
      <c r="A970" s="272"/>
      <c r="B970" s="523" t="s">
        <v>716</v>
      </c>
      <c r="C970" s="524" t="s">
        <v>1930</v>
      </c>
      <c r="D970" s="525">
        <v>60000</v>
      </c>
      <c r="F970" s="284" t="s">
        <v>904</v>
      </c>
      <c r="G970" s="526">
        <f>SUM(D969:D973)</f>
        <v>323868.84000000003</v>
      </c>
    </row>
    <row r="971" spans="1:12" ht="16.5">
      <c r="A971" s="272"/>
      <c r="B971" s="524" t="s">
        <v>726</v>
      </c>
      <c r="C971" s="524" t="s">
        <v>2061</v>
      </c>
      <c r="D971" s="525">
        <v>3000</v>
      </c>
      <c r="F971" s="284" t="s">
        <v>904</v>
      </c>
      <c r="G971" s="330"/>
    </row>
    <row r="972" spans="1:12" ht="16.5">
      <c r="A972" s="272"/>
      <c r="B972" s="524" t="s">
        <v>714</v>
      </c>
      <c r="C972" s="524" t="s">
        <v>1931</v>
      </c>
      <c r="D972" s="525">
        <v>11615.95</v>
      </c>
      <c r="F972" s="284" t="s">
        <v>904</v>
      </c>
      <c r="G972" s="330"/>
    </row>
    <row r="973" spans="1:12" ht="16.5">
      <c r="A973" s="272"/>
      <c r="B973" s="524" t="s">
        <v>715</v>
      </c>
      <c r="C973" s="524" t="s">
        <v>1932</v>
      </c>
      <c r="D973" s="525">
        <v>10732.89</v>
      </c>
      <c r="F973" s="284" t="s">
        <v>904</v>
      </c>
      <c r="G973" s="330"/>
    </row>
    <row r="974" spans="1:12" ht="18">
      <c r="A974" s="331"/>
      <c r="B974" s="527"/>
      <c r="C974" s="521" t="s">
        <v>1928</v>
      </c>
      <c r="D974" s="528"/>
      <c r="E974" s="335"/>
      <c r="F974" s="336"/>
      <c r="G974" s="337"/>
    </row>
    <row r="975" spans="1:12" s="196" customFormat="1" ht="18">
      <c r="A975" s="518"/>
      <c r="B975" s="550"/>
      <c r="C975" s="355"/>
      <c r="D975" s="551"/>
      <c r="E975" s="384"/>
      <c r="F975" s="457"/>
      <c r="G975" s="286"/>
      <c r="H975" s="497"/>
      <c r="I975" s="552"/>
      <c r="L975" s="553"/>
    </row>
    <row r="976" spans="1:12" s="196" customFormat="1" ht="18">
      <c r="A976" s="504"/>
      <c r="B976" s="554"/>
      <c r="C976" s="546" t="s">
        <v>2069</v>
      </c>
      <c r="D976" s="555"/>
      <c r="E976" s="502"/>
      <c r="F976" s="560"/>
      <c r="G976" s="464"/>
      <c r="H976" s="497"/>
      <c r="I976" s="552"/>
      <c r="L976" s="553"/>
    </row>
    <row r="977" spans="1:12" s="196" customFormat="1" ht="16.5">
      <c r="A977" s="272">
        <v>44013</v>
      </c>
      <c r="B977" s="524" t="s">
        <v>726</v>
      </c>
      <c r="C977" s="524" t="s">
        <v>2076</v>
      </c>
      <c r="D977" s="525"/>
      <c r="E977" s="384">
        <v>3000</v>
      </c>
      <c r="F977" s="284" t="s">
        <v>904</v>
      </c>
      <c r="G977" s="566" t="s">
        <v>2068</v>
      </c>
      <c r="H977" s="497"/>
      <c r="I977" s="552"/>
      <c r="L977" s="553"/>
    </row>
    <row r="978" spans="1:12" s="196" customFormat="1" ht="16.5">
      <c r="A978" s="287"/>
      <c r="B978" s="524" t="s">
        <v>726</v>
      </c>
      <c r="C978" s="524" t="s">
        <v>2070</v>
      </c>
      <c r="D978" s="551">
        <v>12000</v>
      </c>
      <c r="E978" s="384"/>
      <c r="F978" s="284" t="s">
        <v>904</v>
      </c>
      <c r="G978" s="534"/>
      <c r="H978" s="497"/>
      <c r="I978" s="552"/>
      <c r="L978" s="553"/>
    </row>
    <row r="979" spans="1:12" s="196" customFormat="1" ht="18">
      <c r="A979" s="382"/>
      <c r="B979" s="557"/>
      <c r="C979" s="521" t="s">
        <v>2057</v>
      </c>
      <c r="D979" s="558"/>
      <c r="E979" s="503"/>
      <c r="F979" s="508"/>
      <c r="G979" s="352"/>
      <c r="H979" s="497"/>
      <c r="I979" s="552"/>
      <c r="L979" s="553"/>
    </row>
    <row r="980" spans="1:12" s="196" customFormat="1" ht="18">
      <c r="A980" s="518"/>
      <c r="B980" s="550"/>
      <c r="C980" s="355"/>
      <c r="D980" s="551"/>
      <c r="E980" s="384"/>
      <c r="F980" s="457"/>
      <c r="G980" s="286"/>
      <c r="H980" s="497"/>
      <c r="I980" s="552"/>
      <c r="L980" s="553"/>
    </row>
    <row r="981" spans="1:12" s="196" customFormat="1" ht="18">
      <c r="A981" s="504"/>
      <c r="B981" s="554"/>
      <c r="C981" s="546" t="s">
        <v>2073</v>
      </c>
      <c r="D981" s="555"/>
      <c r="E981" s="502"/>
      <c r="F981" s="560"/>
      <c r="G981" s="464"/>
      <c r="H981" s="497"/>
      <c r="I981" s="552"/>
      <c r="L981" s="553"/>
    </row>
    <row r="982" spans="1:12" s="196" customFormat="1" ht="16.5">
      <c r="A982" s="272">
        <v>44013</v>
      </c>
      <c r="B982" s="524" t="s">
        <v>726</v>
      </c>
      <c r="C982" s="524" t="s">
        <v>2075</v>
      </c>
      <c r="D982" s="525">
        <v>3000</v>
      </c>
      <c r="E982" s="384" t="s">
        <v>14</v>
      </c>
      <c r="F982" s="284" t="s">
        <v>904</v>
      </c>
      <c r="G982" s="566" t="s">
        <v>2068</v>
      </c>
      <c r="H982" s="497"/>
      <c r="I982" s="552"/>
      <c r="L982" s="553"/>
    </row>
    <row r="983" spans="1:12" s="196" customFormat="1" ht="18">
      <c r="A983" s="382"/>
      <c r="B983" s="557"/>
      <c r="C983" s="521" t="s">
        <v>2074</v>
      </c>
      <c r="D983" s="558"/>
      <c r="E983" s="503"/>
      <c r="F983" s="508"/>
      <c r="G983" s="352"/>
      <c r="H983" s="497"/>
      <c r="I983" s="552"/>
      <c r="L983" s="553"/>
    </row>
    <row r="984" spans="1:12" s="196" customFormat="1" ht="18">
      <c r="A984" s="518"/>
      <c r="B984" s="550"/>
      <c r="C984" s="355"/>
      <c r="D984" s="551"/>
      <c r="E984" s="384"/>
      <c r="F984" s="457"/>
      <c r="G984" s="286"/>
      <c r="H984" s="497"/>
      <c r="I984" s="552"/>
      <c r="L984" s="553"/>
    </row>
    <row r="985" spans="1:12" s="196" customFormat="1" ht="18">
      <c r="A985" s="504"/>
      <c r="B985" s="554"/>
      <c r="C985" s="546" t="s">
        <v>2077</v>
      </c>
      <c r="D985" s="555"/>
      <c r="E985" s="502"/>
      <c r="F985" s="560"/>
      <c r="G985" s="464"/>
      <c r="H985" s="497"/>
      <c r="I985" s="552"/>
      <c r="L985" s="553"/>
    </row>
    <row r="986" spans="1:12" s="196" customFormat="1" ht="16.5">
      <c r="A986" s="272">
        <v>44013</v>
      </c>
      <c r="B986" s="524" t="s">
        <v>1746</v>
      </c>
      <c r="C986" s="524" t="s">
        <v>2075</v>
      </c>
      <c r="D986" s="525" t="s">
        <v>14</v>
      </c>
      <c r="E986" s="384">
        <v>3000</v>
      </c>
      <c r="F986" s="284" t="s">
        <v>904</v>
      </c>
      <c r="G986" s="566" t="s">
        <v>2068</v>
      </c>
      <c r="H986" s="497"/>
      <c r="I986" s="552"/>
      <c r="L986" s="553"/>
    </row>
    <row r="987" spans="1:12" s="196" customFormat="1" ht="18">
      <c r="A987" s="382"/>
      <c r="B987" s="557"/>
      <c r="C987" s="521" t="s">
        <v>2074</v>
      </c>
      <c r="D987" s="558"/>
      <c r="E987" s="503"/>
      <c r="F987" s="508"/>
      <c r="G987" s="352"/>
      <c r="H987" s="497"/>
      <c r="I987" s="552"/>
      <c r="L987" s="553"/>
    </row>
    <row r="988" spans="1:12" s="196" customFormat="1" ht="18">
      <c r="A988" s="518"/>
      <c r="B988" s="550"/>
      <c r="C988" s="355"/>
      <c r="D988" s="551"/>
      <c r="E988" s="384"/>
      <c r="F988" s="457"/>
      <c r="G988" s="286"/>
      <c r="H988" s="497"/>
      <c r="I988" s="552"/>
      <c r="L988" s="553"/>
    </row>
    <row r="989" spans="1:12" s="196" customFormat="1" ht="18">
      <c r="A989" s="504"/>
      <c r="B989" s="554"/>
      <c r="C989" s="546" t="s">
        <v>2080</v>
      </c>
      <c r="D989" s="555"/>
      <c r="E989" s="502"/>
      <c r="F989" s="560"/>
      <c r="G989" s="464"/>
      <c r="H989" s="497"/>
      <c r="I989" s="552"/>
      <c r="L989" s="553"/>
    </row>
    <row r="990" spans="1:12" s="196" customFormat="1" ht="16.5">
      <c r="A990" s="287">
        <v>44013</v>
      </c>
      <c r="B990" s="550" t="s">
        <v>1806</v>
      </c>
      <c r="C990" s="565" t="s">
        <v>2081</v>
      </c>
      <c r="D990" s="551">
        <v>200000</v>
      </c>
      <c r="E990" s="384"/>
      <c r="F990" s="284" t="s">
        <v>904</v>
      </c>
      <c r="G990" s="566" t="s">
        <v>2082</v>
      </c>
      <c r="H990" s="497"/>
      <c r="I990" s="552"/>
      <c r="L990" s="553"/>
    </row>
    <row r="991" spans="1:12" s="196" customFormat="1" ht="18">
      <c r="A991" s="382"/>
      <c r="B991" s="557"/>
      <c r="C991" s="521" t="s">
        <v>1928</v>
      </c>
      <c r="D991" s="558"/>
      <c r="E991" s="503"/>
      <c r="F991" s="508"/>
      <c r="G991" s="352"/>
      <c r="H991" s="497"/>
      <c r="I991" s="552"/>
      <c r="L991" s="553"/>
    </row>
    <row r="992" spans="1:12" s="196" customFormat="1" ht="18">
      <c r="A992" s="518"/>
      <c r="B992" s="550"/>
      <c r="C992" s="355"/>
      <c r="D992" s="551"/>
      <c r="E992" s="384"/>
      <c r="F992" s="457"/>
      <c r="G992" s="286"/>
      <c r="H992" s="497"/>
      <c r="I992" s="552"/>
      <c r="L992" s="553"/>
    </row>
    <row r="993" spans="1:7" ht="18.5">
      <c r="A993" s="530"/>
      <c r="B993" s="531"/>
      <c r="C993" s="363" t="s">
        <v>2079</v>
      </c>
      <c r="D993" s="532"/>
      <c r="E993" s="421"/>
      <c r="F993" s="422"/>
      <c r="G993" s="364"/>
    </row>
    <row r="994" spans="1:7">
      <c r="A994" s="423">
        <v>44377</v>
      </c>
      <c r="B994" s="401" t="s">
        <v>1755</v>
      </c>
      <c r="C994" s="401" t="s">
        <v>1804</v>
      </c>
      <c r="D994" s="402">
        <v>7405.55</v>
      </c>
      <c r="E994" s="367"/>
      <c r="F994" s="368" t="s">
        <v>904</v>
      </c>
      <c r="G994" s="369" t="s">
        <v>700</v>
      </c>
    </row>
    <row r="995" spans="1:7">
      <c r="A995" s="423"/>
      <c r="B995" s="533" t="s">
        <v>1806</v>
      </c>
      <c r="C995" s="533" t="s">
        <v>1805</v>
      </c>
      <c r="D995" s="402"/>
      <c r="E995" s="367">
        <v>7405.55</v>
      </c>
      <c r="F995" s="368" t="s">
        <v>904</v>
      </c>
      <c r="G995" s="369" t="s">
        <v>1936</v>
      </c>
    </row>
    <row r="996" spans="1:7" ht="18.5">
      <c r="A996" s="424"/>
      <c r="B996" s="563"/>
      <c r="C996" s="371" t="s">
        <v>1935</v>
      </c>
      <c r="D996" s="564"/>
      <c r="E996" s="427"/>
      <c r="F996" s="428"/>
      <c r="G996" s="429"/>
    </row>
    <row r="998" spans="1:7" ht="18">
      <c r="A998" s="341"/>
      <c r="B998" s="342"/>
      <c r="C998" s="325" t="s">
        <v>1937</v>
      </c>
      <c r="D998" s="343"/>
      <c r="E998" s="327"/>
      <c r="F998" s="328"/>
      <c r="G998" s="329"/>
    </row>
    <row r="999" spans="1:7" ht="16.5">
      <c r="A999" s="272">
        <v>44216</v>
      </c>
      <c r="B999" s="291" t="s">
        <v>1237</v>
      </c>
      <c r="C999" s="291" t="s">
        <v>1938</v>
      </c>
      <c r="D999" s="292">
        <v>13028.37</v>
      </c>
      <c r="F999" s="284" t="s">
        <v>904</v>
      </c>
      <c r="G999" s="330" t="s">
        <v>1941</v>
      </c>
    </row>
    <row r="1000" spans="1:7" ht="16.5">
      <c r="A1000" s="272"/>
      <c r="B1000" s="293" t="s">
        <v>1819</v>
      </c>
      <c r="C1000" s="293" t="s">
        <v>1939</v>
      </c>
      <c r="D1000" s="292"/>
      <c r="E1000" s="271">
        <f>+D999</f>
        <v>13028.37</v>
      </c>
      <c r="F1000" s="284" t="s">
        <v>904</v>
      </c>
      <c r="G1000" s="330" t="s">
        <v>1945</v>
      </c>
    </row>
    <row r="1001" spans="1:7" ht="18">
      <c r="A1001" s="331"/>
      <c r="B1001" s="344"/>
      <c r="C1001" s="333" t="s">
        <v>1940</v>
      </c>
      <c r="D1001" s="345"/>
      <c r="E1001" s="335"/>
      <c r="F1001" s="336"/>
      <c r="G1001" s="337"/>
    </row>
    <row r="1003" spans="1:7" ht="18">
      <c r="A1003" s="341"/>
      <c r="B1003" s="342"/>
      <c r="C1003" s="325" t="s">
        <v>1942</v>
      </c>
      <c r="D1003" s="343"/>
      <c r="E1003" s="327"/>
      <c r="F1003" s="328"/>
      <c r="G1003" s="329"/>
    </row>
    <row r="1004" spans="1:7" ht="16.5">
      <c r="A1004" s="272">
        <v>44246</v>
      </c>
      <c r="B1004" s="291" t="s">
        <v>1237</v>
      </c>
      <c r="C1004" s="291" t="s">
        <v>1938</v>
      </c>
      <c r="D1004" s="292">
        <v>6784.34</v>
      </c>
      <c r="F1004" s="284" t="s">
        <v>904</v>
      </c>
      <c r="G1004" s="330" t="s">
        <v>1941</v>
      </c>
    </row>
    <row r="1005" spans="1:7" ht="16.5">
      <c r="A1005" s="272"/>
      <c r="B1005" s="293" t="s">
        <v>1819</v>
      </c>
      <c r="C1005" s="293" t="s">
        <v>1939</v>
      </c>
      <c r="D1005" s="292"/>
      <c r="E1005" s="271">
        <f>+D1004</f>
        <v>6784.34</v>
      </c>
      <c r="F1005" s="284" t="s">
        <v>904</v>
      </c>
      <c r="G1005" s="330" t="s">
        <v>1946</v>
      </c>
    </row>
    <row r="1006" spans="1:7" ht="18">
      <c r="A1006" s="331"/>
      <c r="B1006" s="344"/>
      <c r="C1006" s="333" t="s">
        <v>1940</v>
      </c>
      <c r="D1006" s="345"/>
      <c r="E1006" s="335"/>
      <c r="F1006" s="336"/>
      <c r="G1006" s="337"/>
    </row>
    <row r="1008" spans="1:7" ht="18">
      <c r="A1008" s="341"/>
      <c r="B1008" s="342"/>
      <c r="C1008" s="325" t="s">
        <v>1943</v>
      </c>
      <c r="D1008" s="343"/>
      <c r="E1008" s="327"/>
      <c r="F1008" s="328"/>
      <c r="G1008" s="329"/>
    </row>
    <row r="1009" spans="1:7" ht="16.5">
      <c r="A1009" s="272">
        <v>44281</v>
      </c>
      <c r="B1009" s="291" t="s">
        <v>1237</v>
      </c>
      <c r="C1009" s="291" t="s">
        <v>1938</v>
      </c>
      <c r="D1009" s="292">
        <v>3064.61</v>
      </c>
      <c r="F1009" s="284" t="s">
        <v>904</v>
      </c>
      <c r="G1009" s="330" t="s">
        <v>1941</v>
      </c>
    </row>
    <row r="1010" spans="1:7" ht="16.5">
      <c r="A1010" s="272"/>
      <c r="B1010" s="293" t="s">
        <v>1819</v>
      </c>
      <c r="C1010" s="293" t="s">
        <v>1939</v>
      </c>
      <c r="D1010" s="292"/>
      <c r="E1010" s="271">
        <f>+D1009</f>
        <v>3064.61</v>
      </c>
      <c r="F1010" s="284" t="s">
        <v>904</v>
      </c>
      <c r="G1010" s="330" t="s">
        <v>1947</v>
      </c>
    </row>
    <row r="1011" spans="1:7" ht="18">
      <c r="A1011" s="331"/>
      <c r="B1011" s="344"/>
      <c r="C1011" s="333" t="s">
        <v>1940</v>
      </c>
      <c r="D1011" s="345"/>
      <c r="E1011" s="335"/>
      <c r="F1011" s="336"/>
      <c r="G1011" s="337"/>
    </row>
    <row r="1013" spans="1:7" ht="18">
      <c r="A1013" s="601"/>
      <c r="B1013" s="602"/>
      <c r="C1013" s="603" t="s">
        <v>1944</v>
      </c>
      <c r="D1013" s="604"/>
      <c r="E1013" s="605"/>
      <c r="F1013" s="606"/>
      <c r="G1013" s="607"/>
    </row>
    <row r="1014" spans="1:7" ht="16.5">
      <c r="A1014" s="608">
        <v>44312</v>
      </c>
      <c r="B1014" s="609" t="s">
        <v>1237</v>
      </c>
      <c r="C1014" s="609" t="s">
        <v>1938</v>
      </c>
      <c r="D1014" s="289">
        <v>613.94000000000005</v>
      </c>
      <c r="E1014" s="393"/>
      <c r="F1014" s="610" t="s">
        <v>904</v>
      </c>
      <c r="G1014" s="566" t="s">
        <v>1941</v>
      </c>
    </row>
    <row r="1015" spans="1:7" ht="16.5">
      <c r="A1015" s="608"/>
      <c r="B1015" s="611" t="s">
        <v>1819</v>
      </c>
      <c r="C1015" s="611" t="s">
        <v>1939</v>
      </c>
      <c r="D1015" s="289"/>
      <c r="E1015" s="393">
        <f>+D1014</f>
        <v>613.94000000000005</v>
      </c>
      <c r="F1015" s="610" t="s">
        <v>904</v>
      </c>
      <c r="G1015" s="566" t="s">
        <v>1948</v>
      </c>
    </row>
    <row r="1016" spans="1:7" ht="18">
      <c r="A1016" s="612"/>
      <c r="B1016" s="613"/>
      <c r="C1016" s="521" t="s">
        <v>1940</v>
      </c>
      <c r="D1016" s="614"/>
      <c r="E1016" s="615"/>
      <c r="F1016" s="616"/>
      <c r="G1016" s="617"/>
    </row>
    <row r="1018" spans="1:7" ht="18">
      <c r="A1018" s="341"/>
      <c r="B1018" s="342"/>
      <c r="C1018" s="325" t="s">
        <v>1952</v>
      </c>
      <c r="D1018" s="343"/>
      <c r="E1018" s="327"/>
      <c r="F1018" s="328"/>
      <c r="G1018" s="464"/>
    </row>
    <row r="1019" spans="1:7" ht="16.5">
      <c r="A1019" s="272">
        <v>44063</v>
      </c>
      <c r="B1019" s="291" t="s">
        <v>1831</v>
      </c>
      <c r="C1019" s="291" t="s">
        <v>1959</v>
      </c>
      <c r="D1019" s="292">
        <v>159.88999999999999</v>
      </c>
      <c r="F1019" s="284" t="s">
        <v>904</v>
      </c>
      <c r="G1019" s="534" t="s">
        <v>1951</v>
      </c>
    </row>
    <row r="1020" spans="1:7" ht="16.5">
      <c r="A1020" s="272"/>
      <c r="B1020" s="293" t="s">
        <v>1960</v>
      </c>
      <c r="C1020" s="293" t="s">
        <v>1953</v>
      </c>
      <c r="D1020" s="292"/>
      <c r="E1020" s="271">
        <f>+D1019</f>
        <v>159.88999999999999</v>
      </c>
      <c r="F1020" s="284" t="s">
        <v>904</v>
      </c>
      <c r="G1020" s="534" t="s">
        <v>1977</v>
      </c>
    </row>
    <row r="1021" spans="1:7" ht="18">
      <c r="A1021" s="331"/>
      <c r="B1021" s="344"/>
      <c r="C1021" s="333" t="s">
        <v>1950</v>
      </c>
      <c r="D1021" s="345"/>
      <c r="E1021" s="335"/>
      <c r="F1021" s="336"/>
      <c r="G1021" s="352"/>
    </row>
    <row r="1022" spans="1:7">
      <c r="G1022" s="286"/>
    </row>
    <row r="1023" spans="1:7" ht="18">
      <c r="A1023" s="341"/>
      <c r="B1023" s="342"/>
      <c r="C1023" s="325" t="s">
        <v>1954</v>
      </c>
      <c r="D1023" s="343"/>
      <c r="E1023" s="327"/>
      <c r="F1023" s="328"/>
      <c r="G1023" s="464"/>
    </row>
    <row r="1024" spans="1:7" ht="16.5">
      <c r="A1024" s="272">
        <v>44113</v>
      </c>
      <c r="B1024" s="291" t="s">
        <v>1831</v>
      </c>
      <c r="C1024" s="291" t="s">
        <v>1959</v>
      </c>
      <c r="D1024" s="292">
        <v>17.190000000000001</v>
      </c>
      <c r="F1024" s="284" t="s">
        <v>904</v>
      </c>
      <c r="G1024" s="534" t="s">
        <v>1951</v>
      </c>
    </row>
    <row r="1025" spans="1:7" ht="16.5">
      <c r="A1025" s="272"/>
      <c r="B1025" s="293" t="s">
        <v>1960</v>
      </c>
      <c r="C1025" s="293" t="s">
        <v>1953</v>
      </c>
      <c r="D1025" s="292"/>
      <c r="E1025" s="271">
        <f>+D1024</f>
        <v>17.190000000000001</v>
      </c>
      <c r="F1025" s="284" t="s">
        <v>904</v>
      </c>
      <c r="G1025" s="534" t="s">
        <v>1979</v>
      </c>
    </row>
    <row r="1026" spans="1:7" ht="18">
      <c r="A1026" s="331"/>
      <c r="B1026" s="344"/>
      <c r="C1026" s="333" t="s">
        <v>1950</v>
      </c>
      <c r="D1026" s="345"/>
      <c r="E1026" s="335"/>
      <c r="F1026" s="336"/>
      <c r="G1026" s="352"/>
    </row>
    <row r="1027" spans="1:7">
      <c r="G1027" s="286"/>
    </row>
    <row r="1028" spans="1:7" ht="18">
      <c r="A1028" s="341"/>
      <c r="B1028" s="342"/>
      <c r="C1028" s="325" t="s">
        <v>1955</v>
      </c>
      <c r="D1028" s="343"/>
      <c r="E1028" s="327"/>
      <c r="F1028" s="328"/>
      <c r="G1028" s="464"/>
    </row>
    <row r="1029" spans="1:7" ht="16.5">
      <c r="A1029" s="272">
        <v>44134</v>
      </c>
      <c r="B1029" s="291" t="s">
        <v>1831</v>
      </c>
      <c r="C1029" s="291" t="s">
        <v>1959</v>
      </c>
      <c r="D1029" s="292">
        <v>458.33</v>
      </c>
      <c r="F1029" s="284" t="s">
        <v>904</v>
      </c>
      <c r="G1029" s="534" t="s">
        <v>1951</v>
      </c>
    </row>
    <row r="1030" spans="1:7" ht="16.5">
      <c r="A1030" s="272"/>
      <c r="B1030" s="293" t="s">
        <v>1960</v>
      </c>
      <c r="C1030" s="293" t="s">
        <v>1953</v>
      </c>
      <c r="D1030" s="292"/>
      <c r="E1030" s="271">
        <f>+D1029</f>
        <v>458.33</v>
      </c>
      <c r="F1030" s="284" t="s">
        <v>904</v>
      </c>
      <c r="G1030" s="534" t="s">
        <v>1981</v>
      </c>
    </row>
    <row r="1031" spans="1:7" ht="18">
      <c r="A1031" s="331"/>
      <c r="B1031" s="344"/>
      <c r="C1031" s="333" t="s">
        <v>1950</v>
      </c>
      <c r="D1031" s="345"/>
      <c r="E1031" s="335"/>
      <c r="F1031" s="336"/>
      <c r="G1031" s="352"/>
    </row>
    <row r="1032" spans="1:7">
      <c r="G1032" s="286"/>
    </row>
    <row r="1033" spans="1:7" ht="18">
      <c r="A1033" s="341"/>
      <c r="B1033" s="342"/>
      <c r="C1033" s="325" t="s">
        <v>1956</v>
      </c>
      <c r="D1033" s="343"/>
      <c r="E1033" s="327"/>
      <c r="F1033" s="328"/>
      <c r="G1033" s="464"/>
    </row>
    <row r="1034" spans="1:7" ht="16.5">
      <c r="A1034" s="272">
        <v>44203</v>
      </c>
      <c r="B1034" s="291" t="s">
        <v>1831</v>
      </c>
      <c r="C1034" s="291" t="s">
        <v>1959</v>
      </c>
      <c r="D1034" s="292">
        <v>1183.1199999999999</v>
      </c>
      <c r="F1034" s="284" t="s">
        <v>904</v>
      </c>
      <c r="G1034" s="534" t="s">
        <v>1951</v>
      </c>
    </row>
    <row r="1035" spans="1:7" ht="16.5">
      <c r="A1035" s="272"/>
      <c r="B1035" s="293" t="s">
        <v>1960</v>
      </c>
      <c r="C1035" s="293" t="s">
        <v>1953</v>
      </c>
      <c r="D1035" s="292"/>
      <c r="E1035" s="271">
        <f>+D1034</f>
        <v>1183.1199999999999</v>
      </c>
      <c r="F1035" s="284" t="s">
        <v>904</v>
      </c>
      <c r="G1035" s="534" t="s">
        <v>1985</v>
      </c>
    </row>
    <row r="1036" spans="1:7" ht="18">
      <c r="A1036" s="331"/>
      <c r="B1036" s="344"/>
      <c r="C1036" s="333" t="s">
        <v>1950</v>
      </c>
      <c r="D1036" s="345"/>
      <c r="E1036" s="335"/>
      <c r="F1036" s="336"/>
      <c r="G1036" s="352"/>
    </row>
    <row r="1037" spans="1:7">
      <c r="G1037" s="286"/>
    </row>
    <row r="1038" spans="1:7" ht="18">
      <c r="A1038" s="341"/>
      <c r="B1038" s="342"/>
      <c r="C1038" s="325" t="s">
        <v>1962</v>
      </c>
      <c r="D1038" s="343"/>
      <c r="E1038" s="327"/>
      <c r="F1038" s="328"/>
      <c r="G1038" s="464"/>
    </row>
    <row r="1039" spans="1:7" ht="16.5">
      <c r="A1039" s="272">
        <v>44035</v>
      </c>
      <c r="B1039" s="291" t="s">
        <v>1831</v>
      </c>
      <c r="C1039" s="291" t="s">
        <v>1959</v>
      </c>
      <c r="D1039" s="292">
        <v>1566.45</v>
      </c>
      <c r="F1039" s="284" t="s">
        <v>904</v>
      </c>
      <c r="G1039" s="534" t="s">
        <v>1951</v>
      </c>
    </row>
    <row r="1040" spans="1:7" ht="16.5">
      <c r="A1040" s="272"/>
      <c r="B1040" s="293" t="s">
        <v>1961</v>
      </c>
      <c r="C1040" s="293" t="s">
        <v>1957</v>
      </c>
      <c r="D1040" s="292"/>
      <c r="E1040" s="271">
        <f>+D1039</f>
        <v>1566.45</v>
      </c>
      <c r="F1040" s="284" t="s">
        <v>904</v>
      </c>
      <c r="G1040" s="534" t="s">
        <v>1975</v>
      </c>
    </row>
    <row r="1041" spans="1:7" ht="18">
      <c r="A1041" s="331"/>
      <c r="B1041" s="344"/>
      <c r="C1041" s="333" t="s">
        <v>1958</v>
      </c>
      <c r="D1041" s="345"/>
      <c r="E1041" s="335"/>
      <c r="F1041" s="336"/>
      <c r="G1041" s="352"/>
    </row>
    <row r="1042" spans="1:7">
      <c r="G1042" s="286"/>
    </row>
    <row r="1043" spans="1:7" ht="18">
      <c r="A1043" s="341"/>
      <c r="B1043" s="342"/>
      <c r="C1043" s="325" t="s">
        <v>1963</v>
      </c>
      <c r="D1043" s="343"/>
      <c r="E1043" s="327"/>
      <c r="F1043" s="328"/>
      <c r="G1043" s="464"/>
    </row>
    <row r="1044" spans="1:7" ht="16.5">
      <c r="A1044" s="272">
        <v>44063</v>
      </c>
      <c r="B1044" s="291" t="s">
        <v>1831</v>
      </c>
      <c r="C1044" s="291" t="s">
        <v>1959</v>
      </c>
      <c r="D1044" s="292">
        <v>1553.01</v>
      </c>
      <c r="F1044" s="284" t="s">
        <v>904</v>
      </c>
      <c r="G1044" s="534" t="s">
        <v>1951</v>
      </c>
    </row>
    <row r="1045" spans="1:7" ht="16.5">
      <c r="A1045" s="272"/>
      <c r="B1045" s="291" t="s">
        <v>1831</v>
      </c>
      <c r="C1045" s="291" t="s">
        <v>1959</v>
      </c>
      <c r="D1045" s="292"/>
      <c r="E1045" s="271">
        <v>100.25</v>
      </c>
      <c r="F1045" s="284" t="s">
        <v>904</v>
      </c>
      <c r="G1045" s="534" t="s">
        <v>1976</v>
      </c>
    </row>
    <row r="1046" spans="1:7" ht="16.5">
      <c r="A1046" s="272"/>
      <c r="B1046" s="293" t="s">
        <v>1961</v>
      </c>
      <c r="C1046" s="293" t="s">
        <v>1957</v>
      </c>
      <c r="D1046" s="292"/>
      <c r="E1046" s="271">
        <f>+D1044</f>
        <v>1553.01</v>
      </c>
      <c r="F1046" s="284" t="s">
        <v>904</v>
      </c>
      <c r="G1046" s="534"/>
    </row>
    <row r="1047" spans="1:7" ht="16.5">
      <c r="A1047" s="272"/>
      <c r="B1047" s="293" t="s">
        <v>1961</v>
      </c>
      <c r="C1047" s="293" t="s">
        <v>1957</v>
      </c>
      <c r="D1047" s="292">
        <v>100.25</v>
      </c>
      <c r="F1047" s="284" t="s">
        <v>904</v>
      </c>
      <c r="G1047" s="534"/>
    </row>
    <row r="1048" spans="1:7" ht="18">
      <c r="A1048" s="331"/>
      <c r="B1048" s="344"/>
      <c r="C1048" s="333" t="s">
        <v>1958</v>
      </c>
      <c r="D1048" s="345"/>
      <c r="E1048" s="335"/>
      <c r="F1048" s="336"/>
      <c r="G1048" s="352"/>
    </row>
    <row r="1049" spans="1:7">
      <c r="G1049" s="286"/>
    </row>
    <row r="1050" spans="1:7" ht="18">
      <c r="A1050" s="341"/>
      <c r="B1050" s="342"/>
      <c r="C1050" s="325" t="s">
        <v>1964</v>
      </c>
      <c r="D1050" s="343"/>
      <c r="E1050" s="327"/>
      <c r="F1050" s="328"/>
      <c r="G1050" s="464"/>
    </row>
    <row r="1051" spans="1:7" ht="16.5">
      <c r="A1051" s="272">
        <v>44113</v>
      </c>
      <c r="B1051" s="291" t="s">
        <v>1831</v>
      </c>
      <c r="C1051" s="291" t="s">
        <v>1959</v>
      </c>
      <c r="D1051" s="292">
        <v>1201.27</v>
      </c>
      <c r="F1051" s="284" t="s">
        <v>904</v>
      </c>
      <c r="G1051" s="534" t="s">
        <v>1951</v>
      </c>
    </row>
    <row r="1052" spans="1:7" ht="16.5">
      <c r="A1052" s="272"/>
      <c r="B1052" s="293" t="s">
        <v>1961</v>
      </c>
      <c r="C1052" s="293" t="s">
        <v>1957</v>
      </c>
      <c r="D1052" s="292"/>
      <c r="E1052" s="271">
        <f>+D1051</f>
        <v>1201.27</v>
      </c>
      <c r="F1052" s="284" t="s">
        <v>904</v>
      </c>
      <c r="G1052" s="534" t="s">
        <v>1978</v>
      </c>
    </row>
    <row r="1053" spans="1:7" ht="18">
      <c r="A1053" s="331"/>
      <c r="B1053" s="344"/>
      <c r="C1053" s="333" t="s">
        <v>1958</v>
      </c>
      <c r="D1053" s="345"/>
      <c r="E1053" s="335"/>
      <c r="F1053" s="336"/>
      <c r="G1053" s="352"/>
    </row>
    <row r="1054" spans="1:7">
      <c r="G1054" s="286"/>
    </row>
    <row r="1055" spans="1:7" ht="18">
      <c r="A1055" s="341"/>
      <c r="B1055" s="342"/>
      <c r="C1055" s="325" t="s">
        <v>1965</v>
      </c>
      <c r="D1055" s="343"/>
      <c r="E1055" s="327"/>
      <c r="F1055" s="328"/>
      <c r="G1055" s="464"/>
    </row>
    <row r="1056" spans="1:7" ht="16.5">
      <c r="A1056" s="272">
        <v>44134</v>
      </c>
      <c r="B1056" s="291" t="s">
        <v>1831</v>
      </c>
      <c r="C1056" s="291" t="s">
        <v>1959</v>
      </c>
      <c r="D1056" s="292">
        <v>670.76</v>
      </c>
      <c r="F1056" s="284" t="s">
        <v>904</v>
      </c>
      <c r="G1056" s="534" t="s">
        <v>1951</v>
      </c>
    </row>
    <row r="1057" spans="1:7" ht="16.5">
      <c r="A1057" s="272"/>
      <c r="B1057" s="293" t="s">
        <v>1961</v>
      </c>
      <c r="C1057" s="293" t="s">
        <v>1957</v>
      </c>
      <c r="D1057" s="292"/>
      <c r="E1057" s="271">
        <f>+D1056</f>
        <v>670.76</v>
      </c>
      <c r="F1057" s="284" t="s">
        <v>904</v>
      </c>
      <c r="G1057" s="534" t="s">
        <v>1980</v>
      </c>
    </row>
    <row r="1058" spans="1:7" ht="18">
      <c r="A1058" s="331"/>
      <c r="B1058" s="344"/>
      <c r="C1058" s="333" t="s">
        <v>1958</v>
      </c>
      <c r="D1058" s="345"/>
      <c r="E1058" s="335"/>
      <c r="F1058" s="336"/>
      <c r="G1058" s="352"/>
    </row>
    <row r="1059" spans="1:7">
      <c r="G1059" s="286"/>
    </row>
    <row r="1060" spans="1:7" ht="18">
      <c r="A1060" s="341"/>
      <c r="B1060" s="342"/>
      <c r="C1060" s="325" t="s">
        <v>1966</v>
      </c>
      <c r="D1060" s="343"/>
      <c r="E1060" s="327"/>
      <c r="F1060" s="328"/>
      <c r="G1060" s="464"/>
    </row>
    <row r="1061" spans="1:7" ht="16.5">
      <c r="A1061" s="272">
        <v>44137</v>
      </c>
      <c r="B1061" s="291" t="s">
        <v>1831</v>
      </c>
      <c r="C1061" s="291" t="s">
        <v>1959</v>
      </c>
      <c r="D1061" s="292">
        <v>637.22</v>
      </c>
      <c r="F1061" s="284" t="s">
        <v>904</v>
      </c>
      <c r="G1061" s="534" t="s">
        <v>1951</v>
      </c>
    </row>
    <row r="1062" spans="1:7" ht="16.5">
      <c r="A1062" s="272"/>
      <c r="B1062" s="293" t="s">
        <v>1961</v>
      </c>
      <c r="C1062" s="293" t="s">
        <v>1957</v>
      </c>
      <c r="D1062" s="292"/>
      <c r="E1062" s="271">
        <f>+D1061</f>
        <v>637.22</v>
      </c>
      <c r="F1062" s="284" t="s">
        <v>904</v>
      </c>
      <c r="G1062" s="534" t="s">
        <v>1982</v>
      </c>
    </row>
    <row r="1063" spans="1:7" ht="18">
      <c r="A1063" s="331"/>
      <c r="B1063" s="344"/>
      <c r="C1063" s="333" t="s">
        <v>1958</v>
      </c>
      <c r="D1063" s="345"/>
      <c r="E1063" s="335"/>
      <c r="F1063" s="336"/>
      <c r="G1063" s="352"/>
    </row>
    <row r="1064" spans="1:7">
      <c r="G1064" s="286"/>
    </row>
    <row r="1065" spans="1:7" ht="18">
      <c r="A1065" s="341"/>
      <c r="B1065" s="342"/>
      <c r="C1065" s="325" t="s">
        <v>1967</v>
      </c>
      <c r="D1065" s="343"/>
      <c r="E1065" s="327"/>
      <c r="F1065" s="328"/>
      <c r="G1065" s="464"/>
    </row>
    <row r="1066" spans="1:7" ht="16.5">
      <c r="A1066" s="272">
        <v>44169</v>
      </c>
      <c r="B1066" s="291" t="s">
        <v>1831</v>
      </c>
      <c r="C1066" s="291" t="s">
        <v>1959</v>
      </c>
      <c r="D1066" s="292">
        <v>2014.74</v>
      </c>
      <c r="F1066" s="284" t="s">
        <v>904</v>
      </c>
      <c r="G1066" s="534" t="s">
        <v>1951</v>
      </c>
    </row>
    <row r="1067" spans="1:7" ht="16.5">
      <c r="A1067" s="272"/>
      <c r="B1067" s="293" t="s">
        <v>1961</v>
      </c>
      <c r="C1067" s="293" t="s">
        <v>1957</v>
      </c>
      <c r="D1067" s="292"/>
      <c r="E1067" s="271">
        <f>+D1066</f>
        <v>2014.74</v>
      </c>
      <c r="F1067" s="284" t="s">
        <v>904</v>
      </c>
      <c r="G1067" s="534" t="s">
        <v>1983</v>
      </c>
    </row>
    <row r="1068" spans="1:7" ht="18">
      <c r="A1068" s="331"/>
      <c r="B1068" s="344"/>
      <c r="C1068" s="333" t="s">
        <v>1958</v>
      </c>
      <c r="D1068" s="345"/>
      <c r="E1068" s="335"/>
      <c r="F1068" s="336"/>
      <c r="G1068" s="352"/>
    </row>
    <row r="1069" spans="1:7">
      <c r="G1069" s="286"/>
    </row>
    <row r="1070" spans="1:7" ht="18">
      <c r="A1070" s="341"/>
      <c r="B1070" s="342"/>
      <c r="C1070" s="325" t="s">
        <v>1968</v>
      </c>
      <c r="D1070" s="343"/>
      <c r="E1070" s="327"/>
      <c r="F1070" s="328"/>
      <c r="G1070" s="464"/>
    </row>
    <row r="1071" spans="1:7" ht="16.5">
      <c r="A1071" s="272">
        <v>44203</v>
      </c>
      <c r="B1071" s="291" t="s">
        <v>1831</v>
      </c>
      <c r="C1071" s="291" t="s">
        <v>1959</v>
      </c>
      <c r="D1071" s="292">
        <v>2624.58</v>
      </c>
      <c r="F1071" s="284" t="s">
        <v>904</v>
      </c>
      <c r="G1071" s="534" t="s">
        <v>1951</v>
      </c>
    </row>
    <row r="1072" spans="1:7" ht="16.5">
      <c r="A1072" s="272"/>
      <c r="B1072" s="293" t="s">
        <v>1961</v>
      </c>
      <c r="C1072" s="293" t="s">
        <v>1957</v>
      </c>
      <c r="D1072" s="292"/>
      <c r="E1072" s="271">
        <f>+D1071</f>
        <v>2624.58</v>
      </c>
      <c r="F1072" s="284" t="s">
        <v>904</v>
      </c>
      <c r="G1072" s="534" t="s">
        <v>1984</v>
      </c>
    </row>
    <row r="1073" spans="1:7" ht="18">
      <c r="A1073" s="331"/>
      <c r="B1073" s="344"/>
      <c r="C1073" s="333" t="s">
        <v>1958</v>
      </c>
      <c r="D1073" s="345"/>
      <c r="E1073" s="335"/>
      <c r="F1073" s="336"/>
      <c r="G1073" s="352"/>
    </row>
    <row r="1074" spans="1:7">
      <c r="G1074" s="286"/>
    </row>
    <row r="1075" spans="1:7" ht="18">
      <c r="A1075" s="341"/>
      <c r="B1075" s="342"/>
      <c r="C1075" s="325" t="s">
        <v>1969</v>
      </c>
      <c r="D1075" s="343"/>
      <c r="E1075" s="327"/>
      <c r="F1075" s="328"/>
      <c r="G1075" s="464"/>
    </row>
    <row r="1076" spans="1:7" ht="16.5">
      <c r="A1076" s="272">
        <v>44231</v>
      </c>
      <c r="B1076" s="291" t="s">
        <v>1831</v>
      </c>
      <c r="C1076" s="291" t="s">
        <v>1959</v>
      </c>
      <c r="D1076" s="292">
        <v>1989.77</v>
      </c>
      <c r="F1076" s="284" t="s">
        <v>904</v>
      </c>
      <c r="G1076" s="534" t="s">
        <v>1951</v>
      </c>
    </row>
    <row r="1077" spans="1:7" ht="16.5">
      <c r="A1077" s="272"/>
      <c r="B1077" s="293" t="s">
        <v>1961</v>
      </c>
      <c r="C1077" s="293" t="s">
        <v>1957</v>
      </c>
      <c r="D1077" s="292"/>
      <c r="E1077" s="271">
        <f>+D1076</f>
        <v>1989.77</v>
      </c>
      <c r="F1077" s="284" t="s">
        <v>904</v>
      </c>
      <c r="G1077" s="534" t="s">
        <v>1986</v>
      </c>
    </row>
    <row r="1078" spans="1:7" ht="18">
      <c r="A1078" s="331"/>
      <c r="B1078" s="344"/>
      <c r="C1078" s="333" t="s">
        <v>1958</v>
      </c>
      <c r="D1078" s="345"/>
      <c r="E1078" s="335"/>
      <c r="F1078" s="336"/>
      <c r="G1078" s="352"/>
    </row>
    <row r="1079" spans="1:7">
      <c r="G1079" s="286"/>
    </row>
    <row r="1080" spans="1:7" ht="18">
      <c r="A1080" s="341"/>
      <c r="B1080" s="342"/>
      <c r="C1080" s="325" t="s">
        <v>1970</v>
      </c>
      <c r="D1080" s="343"/>
      <c r="E1080" s="327"/>
      <c r="F1080" s="328"/>
      <c r="G1080" s="464"/>
    </row>
    <row r="1081" spans="1:7" ht="16.5">
      <c r="A1081" s="272">
        <v>44279</v>
      </c>
      <c r="B1081" s="291" t="s">
        <v>1831</v>
      </c>
      <c r="C1081" s="291" t="s">
        <v>1959</v>
      </c>
      <c r="D1081" s="292">
        <v>75.569999999999993</v>
      </c>
      <c r="F1081" s="284" t="s">
        <v>904</v>
      </c>
      <c r="G1081" s="534" t="s">
        <v>1951</v>
      </c>
    </row>
    <row r="1082" spans="1:7" ht="16.5">
      <c r="A1082" s="272"/>
      <c r="B1082" s="293" t="s">
        <v>1961</v>
      </c>
      <c r="C1082" s="293" t="s">
        <v>1957</v>
      </c>
      <c r="D1082" s="292"/>
      <c r="E1082" s="271">
        <f>+D1081</f>
        <v>75.569999999999993</v>
      </c>
      <c r="F1082" s="284" t="s">
        <v>904</v>
      </c>
      <c r="G1082" s="534" t="s">
        <v>1988</v>
      </c>
    </row>
    <row r="1083" spans="1:7" ht="18">
      <c r="A1083" s="331"/>
      <c r="B1083" s="344"/>
      <c r="C1083" s="333" t="s">
        <v>1958</v>
      </c>
      <c r="D1083" s="345"/>
      <c r="E1083" s="335"/>
      <c r="F1083" s="336"/>
      <c r="G1083" s="352"/>
    </row>
    <row r="1084" spans="1:7">
      <c r="G1084" s="286"/>
    </row>
    <row r="1085" spans="1:7" ht="18">
      <c r="A1085" s="341"/>
      <c r="B1085" s="342"/>
      <c r="C1085" s="325" t="s">
        <v>1971</v>
      </c>
      <c r="D1085" s="343"/>
      <c r="E1085" s="327"/>
      <c r="F1085" s="328"/>
      <c r="G1085" s="464"/>
    </row>
    <row r="1086" spans="1:7" ht="16.5">
      <c r="A1086" s="272">
        <v>44287</v>
      </c>
      <c r="B1086" s="291" t="s">
        <v>1831</v>
      </c>
      <c r="C1086" s="291" t="s">
        <v>1959</v>
      </c>
      <c r="D1086" s="292">
        <v>222.37</v>
      </c>
      <c r="F1086" s="284" t="s">
        <v>904</v>
      </c>
      <c r="G1086" s="534" t="s">
        <v>1951</v>
      </c>
    </row>
    <row r="1087" spans="1:7" ht="16.5">
      <c r="A1087" s="272"/>
      <c r="B1087" s="293" t="s">
        <v>1961</v>
      </c>
      <c r="C1087" s="293" t="s">
        <v>1957</v>
      </c>
      <c r="D1087" s="292"/>
      <c r="E1087" s="271">
        <f>+D1086</f>
        <v>222.37</v>
      </c>
      <c r="F1087" s="284" t="s">
        <v>904</v>
      </c>
      <c r="G1087" s="534" t="s">
        <v>1989</v>
      </c>
    </row>
    <row r="1088" spans="1:7" ht="18">
      <c r="A1088" s="331"/>
      <c r="B1088" s="344"/>
      <c r="C1088" s="333" t="s">
        <v>1958</v>
      </c>
      <c r="D1088" s="345"/>
      <c r="E1088" s="335"/>
      <c r="F1088" s="336"/>
      <c r="G1088" s="352"/>
    </row>
    <row r="1089" spans="1:7">
      <c r="G1089" s="286"/>
    </row>
    <row r="1090" spans="1:7" ht="18">
      <c r="A1090" s="341"/>
      <c r="B1090" s="342"/>
      <c r="C1090" s="536" t="s">
        <v>1972</v>
      </c>
      <c r="D1090" s="343"/>
      <c r="E1090" s="327"/>
      <c r="F1090" s="328"/>
      <c r="G1090" s="464"/>
    </row>
    <row r="1091" spans="1:7" ht="18">
      <c r="A1091" s="537">
        <v>44319</v>
      </c>
      <c r="B1091" s="538" t="s">
        <v>1831</v>
      </c>
      <c r="C1091" s="538" t="s">
        <v>1959</v>
      </c>
      <c r="D1091" s="539">
        <v>496.57</v>
      </c>
      <c r="E1091" s="540"/>
      <c r="F1091" s="541" t="s">
        <v>904</v>
      </c>
      <c r="G1091" s="542" t="s">
        <v>1951</v>
      </c>
    </row>
    <row r="1092" spans="1:7" ht="18">
      <c r="A1092" s="537"/>
      <c r="B1092" s="543" t="s">
        <v>1961</v>
      </c>
      <c r="C1092" s="543" t="s">
        <v>1957</v>
      </c>
      <c r="D1092" s="539"/>
      <c r="E1092" s="540">
        <f>+D1091</f>
        <v>496.57</v>
      </c>
      <c r="F1092" s="541" t="s">
        <v>904</v>
      </c>
      <c r="G1092" s="542" t="s">
        <v>1987</v>
      </c>
    </row>
    <row r="1093" spans="1:7" ht="16.5">
      <c r="A1093" s="272"/>
      <c r="B1093" s="293"/>
      <c r="C1093" s="535" t="s">
        <v>1995</v>
      </c>
      <c r="D1093" s="292"/>
      <c r="F1093" s="284"/>
      <c r="G1093" s="534"/>
    </row>
    <row r="1094" spans="1:7" ht="18">
      <c r="A1094" s="331"/>
      <c r="B1094" s="344"/>
      <c r="C1094" s="445" t="s">
        <v>1958</v>
      </c>
      <c r="D1094" s="345"/>
      <c r="E1094" s="335"/>
      <c r="F1094" s="336"/>
      <c r="G1094" s="352"/>
    </row>
    <row r="1095" spans="1:7" ht="18">
      <c r="B1095" s="291"/>
      <c r="C1095" s="544"/>
      <c r="D1095" s="292"/>
      <c r="G1095" s="286"/>
    </row>
    <row r="1096" spans="1:7" ht="18">
      <c r="A1096" s="341"/>
      <c r="B1096" s="342"/>
      <c r="C1096" s="325" t="s">
        <v>1994</v>
      </c>
      <c r="D1096" s="343"/>
      <c r="E1096" s="327"/>
      <c r="F1096" s="328"/>
      <c r="G1096" s="464"/>
    </row>
    <row r="1097" spans="1:7" ht="16.5">
      <c r="A1097" s="272">
        <v>44319</v>
      </c>
      <c r="B1097" s="291" t="s">
        <v>1831</v>
      </c>
      <c r="C1097" s="291" t="s">
        <v>1959</v>
      </c>
      <c r="D1097" s="292">
        <v>496.57</v>
      </c>
      <c r="F1097" s="284" t="s">
        <v>904</v>
      </c>
      <c r="G1097" s="534" t="s">
        <v>1951</v>
      </c>
    </row>
    <row r="1098" spans="1:7" ht="16.5">
      <c r="A1098" s="272"/>
      <c r="B1098" s="293" t="s">
        <v>1960</v>
      </c>
      <c r="C1098" s="293" t="s">
        <v>1953</v>
      </c>
      <c r="D1098" s="292"/>
      <c r="E1098" s="271">
        <f>+D1097</f>
        <v>496.57</v>
      </c>
      <c r="F1098" s="284" t="s">
        <v>904</v>
      </c>
      <c r="G1098" s="534" t="s">
        <v>1996</v>
      </c>
    </row>
    <row r="1099" spans="1:7" ht="18">
      <c r="A1099" s="331"/>
      <c r="B1099" s="344"/>
      <c r="C1099" s="333" t="s">
        <v>1950</v>
      </c>
      <c r="D1099" s="345"/>
      <c r="E1099" s="335"/>
      <c r="F1099" s="336"/>
      <c r="G1099" s="352"/>
    </row>
    <row r="1100" spans="1:7">
      <c r="G1100" s="286"/>
    </row>
    <row r="1101" spans="1:7" ht="18">
      <c r="A1101" s="341"/>
      <c r="B1101" s="342"/>
      <c r="C1101" s="325" t="s">
        <v>1973</v>
      </c>
      <c r="D1101" s="343"/>
      <c r="E1101" s="327"/>
      <c r="F1101" s="328"/>
      <c r="G1101" s="464"/>
    </row>
    <row r="1102" spans="1:7" ht="16.5">
      <c r="A1102" s="272">
        <v>44320</v>
      </c>
      <c r="B1102" s="291" t="s">
        <v>1831</v>
      </c>
      <c r="C1102" s="291" t="s">
        <v>1959</v>
      </c>
      <c r="D1102" s="292">
        <v>247.46</v>
      </c>
      <c r="F1102" s="284" t="s">
        <v>904</v>
      </c>
      <c r="G1102" s="534" t="s">
        <v>1951</v>
      </c>
    </row>
    <row r="1103" spans="1:7" ht="16.5">
      <c r="A1103" s="272"/>
      <c r="B1103" s="293" t="s">
        <v>1961</v>
      </c>
      <c r="C1103" s="293" t="s">
        <v>1957</v>
      </c>
      <c r="D1103" s="292"/>
      <c r="E1103" s="271">
        <f>+D1102</f>
        <v>247.46</v>
      </c>
      <c r="F1103" s="284" t="s">
        <v>904</v>
      </c>
      <c r="G1103" s="534" t="s">
        <v>1990</v>
      </c>
    </row>
    <row r="1104" spans="1:7" ht="18">
      <c r="A1104" s="331"/>
      <c r="B1104" s="344"/>
      <c r="C1104" s="333" t="s">
        <v>1958</v>
      </c>
      <c r="D1104" s="345"/>
      <c r="E1104" s="335"/>
      <c r="F1104" s="336"/>
      <c r="G1104" s="352"/>
    </row>
    <row r="1105" spans="1:7">
      <c r="G1105" s="286"/>
    </row>
    <row r="1106" spans="1:7" ht="18">
      <c r="A1106" s="341"/>
      <c r="B1106" s="342"/>
      <c r="C1106" s="325" t="s">
        <v>1974</v>
      </c>
      <c r="D1106" s="343"/>
      <c r="E1106" s="327"/>
      <c r="F1106" s="328"/>
      <c r="G1106" s="464"/>
    </row>
    <row r="1107" spans="1:7" ht="16.5">
      <c r="A1107" s="272">
        <v>44333</v>
      </c>
      <c r="B1107" s="291" t="s">
        <v>1831</v>
      </c>
      <c r="C1107" s="291" t="s">
        <v>1959</v>
      </c>
      <c r="D1107" s="292">
        <v>462.58</v>
      </c>
      <c r="F1107" s="284" t="s">
        <v>904</v>
      </c>
      <c r="G1107" s="534" t="s">
        <v>1951</v>
      </c>
    </row>
    <row r="1108" spans="1:7" ht="16.5">
      <c r="A1108" s="272"/>
      <c r="B1108" s="293" t="s">
        <v>1961</v>
      </c>
      <c r="C1108" s="293" t="s">
        <v>1957</v>
      </c>
      <c r="D1108" s="292"/>
      <c r="E1108" s="271">
        <f>+D1107</f>
        <v>462.58</v>
      </c>
      <c r="F1108" s="284" t="s">
        <v>904</v>
      </c>
      <c r="G1108" s="534" t="s">
        <v>1991</v>
      </c>
    </row>
    <row r="1109" spans="1:7" ht="18">
      <c r="A1109" s="331"/>
      <c r="B1109" s="344"/>
      <c r="C1109" s="333" t="s">
        <v>1958</v>
      </c>
      <c r="D1109" s="345"/>
      <c r="E1109" s="335"/>
      <c r="F1109" s="336"/>
      <c r="G1109" s="352"/>
    </row>
    <row r="1110" spans="1:7">
      <c r="G1110" s="286"/>
    </row>
    <row r="1111" spans="1:7" ht="18">
      <c r="A1111" s="341"/>
      <c r="B1111" s="342"/>
      <c r="C1111" s="325" t="s">
        <v>1997</v>
      </c>
      <c r="D1111" s="343"/>
      <c r="E1111" s="327"/>
      <c r="F1111" s="328"/>
      <c r="G1111" s="464"/>
    </row>
    <row r="1112" spans="1:7" ht="16.5">
      <c r="A1112" s="272">
        <v>44377</v>
      </c>
      <c r="B1112" s="293" t="s">
        <v>2001</v>
      </c>
      <c r="C1112" s="293" t="s">
        <v>2002</v>
      </c>
      <c r="D1112" s="292"/>
      <c r="E1112" s="292">
        <v>0.36</v>
      </c>
      <c r="F1112" s="284" t="s">
        <v>904</v>
      </c>
      <c r="G1112" s="534" t="s">
        <v>2000</v>
      </c>
    </row>
    <row r="1113" spans="1:7" ht="16.5">
      <c r="A1113" s="272"/>
      <c r="B1113" s="293" t="s">
        <v>2003</v>
      </c>
      <c r="C1113" s="293" t="s">
        <v>2004</v>
      </c>
      <c r="D1113" s="292"/>
      <c r="E1113" s="292">
        <v>0.31</v>
      </c>
      <c r="F1113" s="284" t="s">
        <v>904</v>
      </c>
      <c r="G1113" s="534" t="s">
        <v>2038</v>
      </c>
    </row>
    <row r="1114" spans="1:7" ht="16.5">
      <c r="A1114" s="272"/>
      <c r="B1114" s="293" t="s">
        <v>2005</v>
      </c>
      <c r="C1114" s="293" t="s">
        <v>2006</v>
      </c>
      <c r="D1114" s="292"/>
      <c r="E1114" s="292">
        <v>0.71</v>
      </c>
      <c r="F1114" s="284" t="s">
        <v>904</v>
      </c>
      <c r="G1114" s="534"/>
    </row>
    <row r="1115" spans="1:7" ht="16.5">
      <c r="A1115" s="272"/>
      <c r="B1115" s="293" t="s">
        <v>2007</v>
      </c>
      <c r="C1115" s="293" t="s">
        <v>2008</v>
      </c>
      <c r="D1115" s="292"/>
      <c r="E1115" s="292">
        <v>0.6</v>
      </c>
      <c r="F1115" s="284" t="s">
        <v>904</v>
      </c>
      <c r="G1115" s="534"/>
    </row>
    <row r="1116" spans="1:7" ht="16.5">
      <c r="A1116" s="272"/>
      <c r="B1116" s="293" t="s">
        <v>2009</v>
      </c>
      <c r="C1116" s="293" t="s">
        <v>2010</v>
      </c>
      <c r="D1116" s="292"/>
      <c r="E1116" s="292">
        <v>4.68</v>
      </c>
      <c r="F1116" s="284" t="s">
        <v>904</v>
      </c>
      <c r="G1116" s="534"/>
    </row>
    <row r="1117" spans="1:7" ht="16.5">
      <c r="A1117" s="272"/>
      <c r="B1117" s="293" t="s">
        <v>2011</v>
      </c>
      <c r="C1117" s="293" t="s">
        <v>2012</v>
      </c>
      <c r="D1117" s="292"/>
      <c r="E1117" s="292">
        <v>0.84</v>
      </c>
      <c r="F1117" s="284" t="s">
        <v>904</v>
      </c>
      <c r="G1117" s="534"/>
    </row>
    <row r="1118" spans="1:7" ht="16.5">
      <c r="A1118" s="272"/>
      <c r="B1118" s="293" t="s">
        <v>2013</v>
      </c>
      <c r="C1118" s="293" t="s">
        <v>867</v>
      </c>
      <c r="D1118" s="292"/>
      <c r="E1118" s="292">
        <v>617447.81999999995</v>
      </c>
      <c r="F1118" s="284" t="s">
        <v>904</v>
      </c>
      <c r="G1118" s="534"/>
    </row>
    <row r="1119" spans="1:7" ht="16.5">
      <c r="A1119" s="272"/>
      <c r="B1119" s="291" t="s">
        <v>2014</v>
      </c>
      <c r="C1119" s="293" t="s">
        <v>98</v>
      </c>
      <c r="D1119" s="292"/>
      <c r="E1119" s="271">
        <v>25676.6</v>
      </c>
      <c r="F1119" s="284" t="s">
        <v>904</v>
      </c>
      <c r="G1119" s="534"/>
    </row>
    <row r="1120" spans="1:7" ht="16.5">
      <c r="A1120" s="272"/>
      <c r="B1120" s="291" t="s">
        <v>2037</v>
      </c>
      <c r="C1120" s="291" t="s">
        <v>2015</v>
      </c>
      <c r="D1120" s="292">
        <v>612583.30000000005</v>
      </c>
      <c r="F1120" s="284" t="s">
        <v>904</v>
      </c>
      <c r="G1120" s="534"/>
    </row>
    <row r="1121" spans="1:7" ht="16.5">
      <c r="A1121" s="272"/>
      <c r="B1121" s="291" t="s">
        <v>2016</v>
      </c>
      <c r="C1121" s="291" t="s">
        <v>2017</v>
      </c>
      <c r="D1121" s="292">
        <v>27887.59</v>
      </c>
      <c r="F1121" s="284" t="s">
        <v>904</v>
      </c>
      <c r="G1121" s="534"/>
    </row>
    <row r="1122" spans="1:7" ht="16.5">
      <c r="A1122" s="272"/>
      <c r="B1122" s="291" t="s">
        <v>2018</v>
      </c>
      <c r="C1122" s="293" t="s">
        <v>2019</v>
      </c>
      <c r="D1122" s="292"/>
      <c r="E1122" s="271">
        <v>3126.47</v>
      </c>
      <c r="F1122" s="284" t="s">
        <v>904</v>
      </c>
      <c r="G1122" s="534"/>
    </row>
    <row r="1123" spans="1:7" ht="16.5">
      <c r="A1123" s="272"/>
      <c r="B1123" s="291" t="s">
        <v>2020</v>
      </c>
      <c r="C1123" s="291" t="s">
        <v>2021</v>
      </c>
      <c r="D1123" s="292">
        <v>5787.5</v>
      </c>
      <c r="F1123" s="284" t="s">
        <v>904</v>
      </c>
      <c r="G1123" s="534"/>
    </row>
    <row r="1124" spans="1:7" ht="17" thickBot="1">
      <c r="A1124" s="272"/>
      <c r="B1124" s="291"/>
      <c r="C1124" s="291"/>
      <c r="D1124" s="292"/>
      <c r="F1124" s="284"/>
      <c r="G1124" s="534"/>
    </row>
    <row r="1125" spans="1:7" ht="18.5" thickTop="1">
      <c r="A1125" s="331"/>
      <c r="B1125" s="344"/>
      <c r="C1125" s="333" t="s">
        <v>1998</v>
      </c>
      <c r="D1125" s="545">
        <f>SUM(D1112:D1123)</f>
        <v>646258.39</v>
      </c>
      <c r="E1125" s="545">
        <f>SUM(E1112:E1123)</f>
        <v>646258.3899999999</v>
      </c>
      <c r="F1125" s="336"/>
      <c r="G1125" s="581" t="s">
        <v>1999</v>
      </c>
    </row>
    <row r="1126" spans="1:7">
      <c r="G1126" s="286"/>
    </row>
    <row r="1127" spans="1:7" ht="18">
      <c r="A1127" s="341"/>
      <c r="B1127" s="342"/>
      <c r="C1127" s="325" t="s">
        <v>2039</v>
      </c>
      <c r="D1127" s="343"/>
      <c r="E1127" s="327"/>
      <c r="F1127" s="328"/>
      <c r="G1127" s="464"/>
    </row>
    <row r="1128" spans="1:7" ht="16.5">
      <c r="A1128" s="272">
        <v>44377</v>
      </c>
      <c r="B1128" s="293" t="s">
        <v>2022</v>
      </c>
      <c r="C1128" s="293" t="s">
        <v>98</v>
      </c>
      <c r="D1128" s="292"/>
      <c r="E1128" s="292">
        <v>6464.83</v>
      </c>
      <c r="F1128" s="284" t="s">
        <v>904</v>
      </c>
      <c r="G1128" s="534" t="s">
        <v>2030</v>
      </c>
    </row>
    <row r="1129" spans="1:7" ht="16.5">
      <c r="A1129" s="272"/>
      <c r="B1129" s="293" t="s">
        <v>2023</v>
      </c>
      <c r="C1129" s="291" t="s">
        <v>2024</v>
      </c>
      <c r="D1129" s="292">
        <v>7062.5</v>
      </c>
      <c r="E1129" s="292"/>
      <c r="F1129" s="284" t="s">
        <v>904</v>
      </c>
      <c r="G1129" s="534" t="s">
        <v>14</v>
      </c>
    </row>
    <row r="1130" spans="1:7" ht="16.5">
      <c r="A1130" s="272"/>
      <c r="B1130" s="293" t="s">
        <v>2025</v>
      </c>
      <c r="C1130" s="293" t="s">
        <v>2026</v>
      </c>
      <c r="D1130" s="292"/>
      <c r="E1130" s="292">
        <v>625</v>
      </c>
      <c r="F1130" s="284" t="s">
        <v>904</v>
      </c>
      <c r="G1130" s="534"/>
    </row>
    <row r="1131" spans="1:7" ht="16.5">
      <c r="A1131" s="272"/>
      <c r="B1131" s="293" t="s">
        <v>2027</v>
      </c>
      <c r="C1131" s="291" t="s">
        <v>2028</v>
      </c>
      <c r="D1131" s="292">
        <v>27.33</v>
      </c>
      <c r="E1131" s="292"/>
      <c r="F1131" s="284" t="s">
        <v>904</v>
      </c>
      <c r="G1131" s="534"/>
    </row>
    <row r="1132" spans="1:7" ht="17" thickBot="1">
      <c r="A1132" s="272"/>
      <c r="B1132" s="291"/>
      <c r="C1132" s="291"/>
      <c r="D1132" s="292"/>
      <c r="F1132" s="284"/>
      <c r="G1132" s="534"/>
    </row>
    <row r="1133" spans="1:7" ht="18.5" thickTop="1">
      <c r="A1133" s="331"/>
      <c r="B1133" s="344"/>
      <c r="C1133" s="333" t="s">
        <v>2029</v>
      </c>
      <c r="D1133" s="545">
        <f>SUM(D1128:D1131)</f>
        <v>7089.83</v>
      </c>
      <c r="E1133" s="545">
        <f>SUM(E1128:E1131)</f>
        <v>7089.83</v>
      </c>
      <c r="F1133" s="336"/>
      <c r="G1133" s="581" t="s">
        <v>1999</v>
      </c>
    </row>
    <row r="1134" spans="1:7">
      <c r="G1134" s="286"/>
    </row>
    <row r="1135" spans="1:7" ht="18">
      <c r="A1135" s="341"/>
      <c r="B1135" s="342"/>
      <c r="C1135" s="325" t="s">
        <v>2040</v>
      </c>
      <c r="D1135" s="343"/>
      <c r="E1135" s="327"/>
      <c r="F1135" s="328"/>
      <c r="G1135" s="464"/>
    </row>
    <row r="1136" spans="1:7" ht="16.5">
      <c r="A1136" s="272">
        <v>44377</v>
      </c>
      <c r="B1136" s="293" t="s">
        <v>2032</v>
      </c>
      <c r="C1136" s="291" t="s">
        <v>98</v>
      </c>
      <c r="D1136" s="292">
        <v>6464.83</v>
      </c>
      <c r="F1136" s="284" t="s">
        <v>904</v>
      </c>
      <c r="G1136" s="534" t="s">
        <v>2031</v>
      </c>
    </row>
    <row r="1137" spans="1:7" ht="16.5">
      <c r="A1137" s="272"/>
      <c r="B1137" s="293" t="s">
        <v>2033</v>
      </c>
      <c r="C1137" s="291" t="s">
        <v>2024</v>
      </c>
      <c r="D1137" s="292"/>
      <c r="E1137" s="292">
        <v>7062.5</v>
      </c>
      <c r="F1137" s="284" t="s">
        <v>904</v>
      </c>
      <c r="G1137" s="534" t="s">
        <v>14</v>
      </c>
    </row>
    <row r="1138" spans="1:7" ht="16.5">
      <c r="A1138" s="272"/>
      <c r="B1138" s="293" t="s">
        <v>2034</v>
      </c>
      <c r="C1138" s="293" t="s">
        <v>2026</v>
      </c>
      <c r="D1138" s="292">
        <v>625</v>
      </c>
      <c r="E1138" s="292"/>
      <c r="F1138" s="284" t="s">
        <v>904</v>
      </c>
      <c r="G1138" s="534"/>
    </row>
    <row r="1139" spans="1:7" ht="16.5">
      <c r="A1139" s="272"/>
      <c r="B1139" s="293" t="s">
        <v>2035</v>
      </c>
      <c r="C1139" s="291" t="s">
        <v>2028</v>
      </c>
      <c r="D1139" s="292"/>
      <c r="E1139" s="292">
        <v>27.33</v>
      </c>
      <c r="F1139" s="284" t="s">
        <v>904</v>
      </c>
      <c r="G1139" s="534"/>
    </row>
    <row r="1140" spans="1:7" ht="17" thickBot="1">
      <c r="A1140" s="272"/>
      <c r="B1140" s="291"/>
      <c r="C1140" s="291"/>
      <c r="D1140" s="292"/>
      <c r="F1140" s="284"/>
      <c r="G1140" s="534"/>
    </row>
    <row r="1141" spans="1:7" ht="18.5" thickTop="1">
      <c r="A1141" s="331"/>
      <c r="B1141" s="344"/>
      <c r="C1141" s="333" t="s">
        <v>2036</v>
      </c>
      <c r="D1141" s="545">
        <f>SUM(D1136:D1139)</f>
        <v>7089.83</v>
      </c>
      <c r="E1141" s="545">
        <f>SUM(E1136:E1139)</f>
        <v>7089.83</v>
      </c>
      <c r="F1141" s="336"/>
      <c r="G1141" s="581" t="s">
        <v>1999</v>
      </c>
    </row>
    <row r="1142" spans="1:7">
      <c r="G1142" s="286"/>
    </row>
    <row r="1143" spans="1:7" ht="18">
      <c r="A1143" s="341"/>
      <c r="B1143" s="342"/>
      <c r="C1143" s="325" t="s">
        <v>2041</v>
      </c>
      <c r="D1143" s="343"/>
      <c r="E1143" s="327"/>
      <c r="F1143" s="328"/>
      <c r="G1143" s="464"/>
    </row>
    <row r="1144" spans="1:7" ht="16.5">
      <c r="A1144" s="272">
        <v>44377</v>
      </c>
      <c r="B1144" s="291" t="s">
        <v>1173</v>
      </c>
      <c r="C1144" s="291" t="s">
        <v>9</v>
      </c>
      <c r="D1144" s="292">
        <v>8419802.8699999992</v>
      </c>
      <c r="F1144" s="284" t="s">
        <v>904</v>
      </c>
      <c r="G1144" s="534" t="s">
        <v>2042</v>
      </c>
    </row>
    <row r="1145" spans="1:7" ht="16.5">
      <c r="A1145" s="272"/>
      <c r="B1145" s="293" t="s">
        <v>1200</v>
      </c>
      <c r="C1145" s="293" t="s">
        <v>867</v>
      </c>
      <c r="D1145" s="292"/>
      <c r="E1145" s="271">
        <f>+D1144</f>
        <v>8419802.8699999992</v>
      </c>
      <c r="F1145" s="284" t="s">
        <v>904</v>
      </c>
      <c r="G1145" s="534" t="s">
        <v>2044</v>
      </c>
    </row>
    <row r="1146" spans="1:7" ht="18">
      <c r="A1146" s="331"/>
      <c r="B1146" s="344"/>
      <c r="C1146" s="333" t="s">
        <v>2043</v>
      </c>
      <c r="D1146" s="345"/>
      <c r="E1146" s="335"/>
      <c r="F1146" s="336"/>
      <c r="G1146" s="352"/>
    </row>
    <row r="1147" spans="1:7">
      <c r="G1147" s="286"/>
    </row>
    <row r="1148" spans="1:7" ht="18">
      <c r="A1148" s="341"/>
      <c r="B1148" s="342"/>
      <c r="C1148" s="325" t="s">
        <v>2045</v>
      </c>
      <c r="D1148" s="343"/>
      <c r="E1148" s="327"/>
      <c r="F1148" s="328"/>
      <c r="G1148" s="464"/>
    </row>
    <row r="1149" spans="1:7" ht="16.5">
      <c r="A1149" s="272">
        <v>44377</v>
      </c>
      <c r="B1149" s="291" t="s">
        <v>2046</v>
      </c>
      <c r="C1149" s="291" t="s">
        <v>2047</v>
      </c>
      <c r="D1149" s="292">
        <v>466384.77</v>
      </c>
      <c r="F1149" s="284" t="s">
        <v>904</v>
      </c>
      <c r="G1149" s="534" t="s">
        <v>1772</v>
      </c>
    </row>
    <row r="1150" spans="1:7" ht="16.5">
      <c r="A1150" s="272"/>
      <c r="B1150" s="293" t="s">
        <v>1200</v>
      </c>
      <c r="C1150" s="293" t="s">
        <v>867</v>
      </c>
      <c r="D1150" s="292"/>
      <c r="E1150" s="271">
        <f>+D1149</f>
        <v>466384.77</v>
      </c>
      <c r="F1150" s="284" t="s">
        <v>904</v>
      </c>
      <c r="G1150" s="534" t="s">
        <v>2086</v>
      </c>
    </row>
    <row r="1151" spans="1:7" ht="18">
      <c r="A1151" s="331"/>
      <c r="B1151" s="344"/>
      <c r="C1151" s="333" t="s">
        <v>2048</v>
      </c>
      <c r="D1151" s="345"/>
      <c r="E1151" s="335"/>
      <c r="F1151" s="336"/>
      <c r="G1151" s="352"/>
    </row>
    <row r="1152" spans="1:7">
      <c r="G1152" s="286"/>
    </row>
    <row r="1153" spans="1:12" ht="18">
      <c r="A1153" s="341"/>
      <c r="B1153" s="342"/>
      <c r="C1153" s="325" t="s">
        <v>2049</v>
      </c>
      <c r="D1153" s="343"/>
      <c r="E1153" s="327"/>
      <c r="F1153" s="328"/>
      <c r="G1153" s="464"/>
    </row>
    <row r="1154" spans="1:12" ht="16.5">
      <c r="A1154" s="272">
        <v>44377</v>
      </c>
      <c r="B1154" s="291" t="s">
        <v>1647</v>
      </c>
      <c r="C1154" s="291" t="s">
        <v>2050</v>
      </c>
      <c r="D1154" s="292">
        <v>100000</v>
      </c>
      <c r="F1154" s="284" t="s">
        <v>904</v>
      </c>
      <c r="G1154" s="534" t="s">
        <v>1772</v>
      </c>
    </row>
    <row r="1155" spans="1:12" ht="16.5">
      <c r="A1155" s="272"/>
      <c r="B1155" s="293" t="s">
        <v>1200</v>
      </c>
      <c r="C1155" s="293" t="s">
        <v>867</v>
      </c>
      <c r="D1155" s="292"/>
      <c r="E1155" s="271">
        <f>+D1154</f>
        <v>100000</v>
      </c>
      <c r="F1155" s="284" t="s">
        <v>904</v>
      </c>
      <c r="G1155" s="534" t="s">
        <v>2087</v>
      </c>
    </row>
    <row r="1156" spans="1:12" ht="18">
      <c r="A1156" s="331"/>
      <c r="B1156" s="344"/>
      <c r="C1156" s="333" t="s">
        <v>2048</v>
      </c>
      <c r="D1156" s="345"/>
      <c r="E1156" s="335"/>
      <c r="F1156" s="336"/>
      <c r="G1156" s="352"/>
    </row>
    <row r="1157" spans="1:12" ht="18">
      <c r="B1157" s="291"/>
      <c r="C1157" s="355"/>
      <c r="D1157" s="292"/>
      <c r="G1157" s="286"/>
    </row>
    <row r="1158" spans="1:12" ht="18">
      <c r="A1158" s="323"/>
      <c r="B1158" s="573"/>
      <c r="C1158" s="569" t="s">
        <v>2095</v>
      </c>
      <c r="D1158" s="506"/>
      <c r="E1158" s="327"/>
      <c r="F1158" s="328"/>
      <c r="G1158" s="464"/>
    </row>
    <row r="1159" spans="1:12" ht="17.5">
      <c r="A1159" s="272">
        <v>44280</v>
      </c>
      <c r="B1159" s="291" t="s">
        <v>1710</v>
      </c>
      <c r="C1159" s="570" t="s">
        <v>2096</v>
      </c>
      <c r="D1159" s="292">
        <v>50000</v>
      </c>
      <c r="F1159" s="284" t="s">
        <v>904</v>
      </c>
      <c r="G1159" s="534" t="s">
        <v>1649</v>
      </c>
    </row>
    <row r="1160" spans="1:12" ht="17.5">
      <c r="A1160" s="272"/>
      <c r="B1160" s="291" t="s">
        <v>1714</v>
      </c>
      <c r="C1160" s="570" t="s">
        <v>1715</v>
      </c>
      <c r="D1160" s="292">
        <v>50000</v>
      </c>
      <c r="F1160" s="284" t="s">
        <v>904</v>
      </c>
      <c r="G1160" s="534" t="s">
        <v>2100</v>
      </c>
    </row>
    <row r="1161" spans="1:12" ht="17.5">
      <c r="A1161" s="272"/>
      <c r="B1161" s="291" t="s">
        <v>1178</v>
      </c>
      <c r="C1161" s="571" t="s">
        <v>2097</v>
      </c>
      <c r="D1161" s="292"/>
      <c r="E1161" s="271">
        <v>100000</v>
      </c>
      <c r="F1161" s="284" t="s">
        <v>904</v>
      </c>
      <c r="G1161" s="534"/>
    </row>
    <row r="1162" spans="1:12" ht="18">
      <c r="A1162" s="331"/>
      <c r="B1162" s="344"/>
      <c r="C1162" s="333" t="s">
        <v>2098</v>
      </c>
      <c r="D1162" s="345"/>
      <c r="E1162" s="335"/>
      <c r="F1162" s="336"/>
      <c r="G1162" s="352"/>
    </row>
    <row r="1163" spans="1:12" ht="17.5">
      <c r="B1163" s="291"/>
      <c r="C1163" s="571"/>
      <c r="D1163" s="292"/>
      <c r="G1163" s="286"/>
    </row>
    <row r="1164" spans="1:12" ht="18">
      <c r="A1164" s="323"/>
      <c r="B1164" s="573"/>
      <c r="C1164" s="569" t="s">
        <v>2099</v>
      </c>
      <c r="D1164" s="506"/>
      <c r="E1164" s="327"/>
      <c r="F1164" s="328"/>
      <c r="G1164" s="464"/>
    </row>
    <row r="1165" spans="1:12" ht="17.5">
      <c r="A1165" s="272">
        <v>44280</v>
      </c>
      <c r="B1165" s="291" t="s">
        <v>1200</v>
      </c>
      <c r="C1165" s="570" t="s">
        <v>867</v>
      </c>
      <c r="D1165" s="292">
        <v>100000</v>
      </c>
      <c r="F1165" s="284" t="s">
        <v>904</v>
      </c>
      <c r="G1165" s="534" t="s">
        <v>2101</v>
      </c>
    </row>
    <row r="1166" spans="1:12" ht="17.5">
      <c r="A1166" s="272"/>
      <c r="B1166" s="291" t="s">
        <v>1647</v>
      </c>
      <c r="C1166" s="571" t="s">
        <v>2098</v>
      </c>
      <c r="D1166" s="292"/>
      <c r="E1166" s="271">
        <v>100000</v>
      </c>
      <c r="F1166" s="284" t="s">
        <v>904</v>
      </c>
      <c r="G1166" s="534" t="s">
        <v>2102</v>
      </c>
    </row>
    <row r="1167" spans="1:12" s="278" customFormat="1" ht="18">
      <c r="A1167" s="574"/>
      <c r="B1167" s="575"/>
      <c r="C1167" s="333" t="s">
        <v>2098</v>
      </c>
      <c r="D1167" s="373"/>
      <c r="E1167" s="576"/>
      <c r="F1167" s="336"/>
      <c r="G1167" s="577"/>
      <c r="H1167" s="462"/>
      <c r="I1167" s="434"/>
      <c r="L1167" s="572"/>
    </row>
    <row r="1168" spans="1:12" ht="18">
      <c r="B1168" s="291"/>
      <c r="C1168" s="355"/>
      <c r="D1168" s="292"/>
      <c r="G1168" s="286"/>
    </row>
    <row r="1169" spans="1:7" ht="18">
      <c r="A1169" s="341"/>
      <c r="B1169" s="342"/>
      <c r="C1169" s="325" t="s">
        <v>2051</v>
      </c>
      <c r="D1169" s="343"/>
      <c r="E1169" s="327"/>
      <c r="F1169" s="328"/>
      <c r="G1169" s="464"/>
    </row>
    <row r="1170" spans="1:7" ht="16.5">
      <c r="A1170" s="272">
        <v>44377</v>
      </c>
      <c r="B1170" s="291" t="s">
        <v>2052</v>
      </c>
      <c r="C1170" s="291" t="s">
        <v>2053</v>
      </c>
      <c r="D1170" s="292">
        <v>231930.3</v>
      </c>
      <c r="F1170" s="284" t="s">
        <v>904</v>
      </c>
      <c r="G1170" s="534" t="s">
        <v>1772</v>
      </c>
    </row>
    <row r="1171" spans="1:7" ht="16.5">
      <c r="A1171" s="272"/>
      <c r="B1171" s="291" t="s">
        <v>2052</v>
      </c>
      <c r="C1171" s="291" t="s">
        <v>2053</v>
      </c>
      <c r="D1171" s="292">
        <v>200000</v>
      </c>
      <c r="F1171" s="284" t="s">
        <v>904</v>
      </c>
      <c r="G1171" s="534" t="s">
        <v>2088</v>
      </c>
    </row>
    <row r="1172" spans="1:7" ht="16.5">
      <c r="A1172" s="272"/>
      <c r="B1172" s="291" t="s">
        <v>2052</v>
      </c>
      <c r="C1172" s="291" t="s">
        <v>2053</v>
      </c>
      <c r="D1172" s="292">
        <v>5000</v>
      </c>
      <c r="F1172" s="284" t="s">
        <v>904</v>
      </c>
      <c r="G1172" s="534"/>
    </row>
    <row r="1173" spans="1:7" ht="16.5">
      <c r="A1173" s="272"/>
      <c r="B1173" s="293" t="s">
        <v>1200</v>
      </c>
      <c r="C1173" s="293" t="s">
        <v>867</v>
      </c>
      <c r="D1173" s="292"/>
      <c r="E1173" s="271">
        <f>+D1170</f>
        <v>231930.3</v>
      </c>
      <c r="F1173" s="284" t="s">
        <v>904</v>
      </c>
      <c r="G1173" s="534" t="s">
        <v>14</v>
      </c>
    </row>
    <row r="1174" spans="1:7" ht="16.5">
      <c r="A1174" s="272"/>
      <c r="B1174" s="293" t="s">
        <v>1200</v>
      </c>
      <c r="C1174" s="293" t="s">
        <v>867</v>
      </c>
      <c r="D1174" s="292"/>
      <c r="E1174" s="271">
        <f>+D1171</f>
        <v>200000</v>
      </c>
      <c r="F1174" s="284" t="s">
        <v>904</v>
      </c>
      <c r="G1174" s="534"/>
    </row>
    <row r="1175" spans="1:7" ht="16.5">
      <c r="A1175" s="272"/>
      <c r="B1175" s="293" t="s">
        <v>1200</v>
      </c>
      <c r="C1175" s="293" t="s">
        <v>867</v>
      </c>
      <c r="D1175" s="292"/>
      <c r="E1175" s="271">
        <f>+D1172</f>
        <v>5000</v>
      </c>
      <c r="F1175" s="284" t="s">
        <v>904</v>
      </c>
      <c r="G1175" s="534"/>
    </row>
    <row r="1176" spans="1:7" ht="17" thickBot="1">
      <c r="A1176" s="272"/>
      <c r="B1176" s="293"/>
      <c r="C1176" s="293"/>
      <c r="D1176" s="292"/>
      <c r="F1176" s="284"/>
      <c r="G1176" s="534"/>
    </row>
    <row r="1177" spans="1:7" ht="18.5" thickTop="1">
      <c r="A1177" s="331"/>
      <c r="B1177" s="344"/>
      <c r="C1177" s="333" t="s">
        <v>2048</v>
      </c>
      <c r="D1177" s="545">
        <f>SUM(D1170:D1176)</f>
        <v>436930.3</v>
      </c>
      <c r="E1177" s="547">
        <f>SUM(E1173:E1176)</f>
        <v>436930.3</v>
      </c>
      <c r="F1177" s="336"/>
      <c r="G1177" s="352"/>
    </row>
    <row r="1179" spans="1:7" ht="18">
      <c r="A1179" s="504"/>
      <c r="B1179" s="554"/>
      <c r="C1179" s="548" t="s">
        <v>2089</v>
      </c>
      <c r="D1179" s="555"/>
      <c r="E1179" s="502"/>
      <c r="F1179" s="560"/>
      <c r="G1179" s="464"/>
    </row>
    <row r="1180" spans="1:7" ht="16.5">
      <c r="A1180" s="287">
        <v>44013</v>
      </c>
      <c r="B1180" s="550" t="s">
        <v>1743</v>
      </c>
      <c r="C1180" s="565" t="s">
        <v>2090</v>
      </c>
      <c r="D1180" s="551">
        <v>231930.3</v>
      </c>
      <c r="E1180" s="384"/>
      <c r="F1180" s="284" t="s">
        <v>904</v>
      </c>
      <c r="G1180" s="534" t="s">
        <v>2082</v>
      </c>
    </row>
    <row r="1181" spans="1:7" ht="18">
      <c r="A1181" s="382"/>
      <c r="B1181" s="557"/>
      <c r="C1181" s="333" t="s">
        <v>2091</v>
      </c>
      <c r="D1181" s="558"/>
      <c r="E1181" s="503"/>
      <c r="F1181" s="508"/>
      <c r="G1181" s="352"/>
    </row>
    <row r="1183" spans="1:7" ht="18">
      <c r="A1183" s="341"/>
      <c r="B1183" s="342"/>
      <c r="C1183" s="325" t="s">
        <v>2092</v>
      </c>
      <c r="D1183" s="343"/>
      <c r="E1183" s="327"/>
      <c r="F1183" s="328"/>
      <c r="G1183" s="464"/>
    </row>
    <row r="1184" spans="1:7" ht="16.5">
      <c r="A1184" s="272">
        <v>44377</v>
      </c>
      <c r="B1184" s="291" t="s">
        <v>1200</v>
      </c>
      <c r="C1184" s="291" t="s">
        <v>867</v>
      </c>
      <c r="D1184" s="292">
        <v>300066.65000000002</v>
      </c>
      <c r="F1184" s="284" t="s">
        <v>904</v>
      </c>
      <c r="G1184" s="534" t="s">
        <v>2093</v>
      </c>
    </row>
    <row r="1185" spans="1:7" ht="16.5">
      <c r="A1185" s="272"/>
      <c r="B1185" s="293" t="s">
        <v>2052</v>
      </c>
      <c r="C1185" s="293" t="s">
        <v>2053</v>
      </c>
      <c r="D1185" s="292"/>
      <c r="E1185" s="271">
        <f>+D1184</f>
        <v>300066.65000000002</v>
      </c>
      <c r="F1185" s="284" t="s">
        <v>904</v>
      </c>
      <c r="G1185" s="534" t="s">
        <v>2107</v>
      </c>
    </row>
    <row r="1186" spans="1:7" ht="18">
      <c r="A1186" s="331"/>
      <c r="B1186" s="344"/>
      <c r="C1186" s="333" t="s">
        <v>2094</v>
      </c>
      <c r="D1186" s="345"/>
      <c r="E1186" s="335"/>
      <c r="F1186" s="336"/>
      <c r="G1186" s="352"/>
    </row>
    <row r="1188" spans="1:7" ht="18">
      <c r="A1188" s="341"/>
      <c r="B1188" s="342"/>
      <c r="C1188" s="325" t="s">
        <v>2108</v>
      </c>
      <c r="D1188" s="343"/>
      <c r="E1188" s="327"/>
      <c r="F1188" s="328"/>
      <c r="G1188" s="464"/>
    </row>
    <row r="1189" spans="1:7" ht="16.5">
      <c r="A1189" s="272">
        <v>44048</v>
      </c>
      <c r="B1189" s="291" t="s">
        <v>2103</v>
      </c>
      <c r="C1189" s="291" t="s">
        <v>2104</v>
      </c>
      <c r="D1189" s="292">
        <v>63.37</v>
      </c>
      <c r="F1189" s="284" t="s">
        <v>904</v>
      </c>
      <c r="G1189" s="534" t="s">
        <v>700</v>
      </c>
    </row>
    <row r="1190" spans="1:7" ht="16.5">
      <c r="A1190" s="272"/>
      <c r="B1190" s="293" t="s">
        <v>2105</v>
      </c>
      <c r="C1190" s="293" t="s">
        <v>2106</v>
      </c>
      <c r="D1190" s="292"/>
      <c r="E1190" s="271">
        <f>+D1189</f>
        <v>63.37</v>
      </c>
      <c r="F1190" s="284" t="s">
        <v>904</v>
      </c>
      <c r="G1190" s="534" t="s">
        <v>14</v>
      </c>
    </row>
    <row r="1191" spans="1:7" ht="18">
      <c r="A1191" s="331"/>
      <c r="B1191" s="344"/>
      <c r="C1191" s="333" t="s">
        <v>267</v>
      </c>
      <c r="D1191" s="345"/>
      <c r="E1191" s="335"/>
      <c r="F1191" s="336"/>
      <c r="G1191" s="352"/>
    </row>
    <row r="1193" spans="1:7" ht="18">
      <c r="A1193" s="341"/>
      <c r="B1193" s="342"/>
      <c r="C1193" s="325" t="s">
        <v>2139</v>
      </c>
      <c r="D1193" s="343"/>
      <c r="E1193" s="327"/>
      <c r="F1193" s="328"/>
      <c r="G1193" s="464"/>
    </row>
    <row r="1194" spans="1:7" ht="16.5">
      <c r="A1194" s="272">
        <v>44013</v>
      </c>
      <c r="B1194" s="291" t="s">
        <v>1178</v>
      </c>
      <c r="C1194" s="291" t="s">
        <v>2109</v>
      </c>
      <c r="D1194" s="292">
        <v>17043092.5</v>
      </c>
      <c r="F1194" s="284" t="s">
        <v>904</v>
      </c>
      <c r="G1194" s="534" t="s">
        <v>2121</v>
      </c>
    </row>
    <row r="1195" spans="1:7" ht="16.5">
      <c r="A1195" s="272"/>
      <c r="B1195" s="293" t="s">
        <v>1819</v>
      </c>
      <c r="C1195" s="293" t="s">
        <v>2110</v>
      </c>
      <c r="D1195" s="292"/>
      <c r="E1195" s="271">
        <f>+D1194</f>
        <v>17043092.5</v>
      </c>
      <c r="F1195" s="284" t="s">
        <v>904</v>
      </c>
      <c r="G1195" s="534" t="s">
        <v>14</v>
      </c>
    </row>
    <row r="1196" spans="1:7" ht="18">
      <c r="A1196" s="331"/>
      <c r="B1196" s="344"/>
      <c r="C1196" s="333" t="s">
        <v>2111</v>
      </c>
      <c r="D1196" s="345"/>
      <c r="E1196" s="335"/>
      <c r="F1196" s="336"/>
      <c r="G1196" s="352"/>
    </row>
    <row r="1198" spans="1:7" ht="18">
      <c r="A1198" s="341"/>
      <c r="B1198" s="342"/>
      <c r="C1198" s="325" t="s">
        <v>2140</v>
      </c>
      <c r="D1198" s="343"/>
      <c r="E1198" s="327"/>
      <c r="F1198" s="328"/>
      <c r="G1198" s="464"/>
    </row>
    <row r="1199" spans="1:7" ht="16.5">
      <c r="A1199" s="272">
        <v>44187</v>
      </c>
      <c r="B1199" s="291" t="s">
        <v>1178</v>
      </c>
      <c r="C1199" s="291" t="s">
        <v>2109</v>
      </c>
      <c r="D1199" s="292">
        <v>17166653.870000001</v>
      </c>
      <c r="F1199" s="284" t="s">
        <v>904</v>
      </c>
      <c r="G1199" s="534" t="s">
        <v>2122</v>
      </c>
    </row>
    <row r="1200" spans="1:7" ht="16.5">
      <c r="A1200" s="272"/>
      <c r="B1200" s="293" t="s">
        <v>1819</v>
      </c>
      <c r="C1200" s="293" t="s">
        <v>2110</v>
      </c>
      <c r="D1200" s="292"/>
      <c r="E1200" s="271">
        <f>+D1199</f>
        <v>17166653.870000001</v>
      </c>
      <c r="F1200" s="284" t="s">
        <v>904</v>
      </c>
      <c r="G1200" s="534" t="s">
        <v>14</v>
      </c>
    </row>
    <row r="1201" spans="1:7" ht="18">
      <c r="A1201" s="331"/>
      <c r="B1201" s="344"/>
      <c r="C1201" s="333" t="s">
        <v>2112</v>
      </c>
      <c r="D1201" s="345"/>
      <c r="E1201" s="335"/>
      <c r="F1201" s="336"/>
      <c r="G1201" s="352"/>
    </row>
    <row r="1203" spans="1:7" ht="18">
      <c r="A1203" s="341"/>
      <c r="B1203" s="342"/>
      <c r="C1203" s="325" t="s">
        <v>2141</v>
      </c>
      <c r="D1203" s="343"/>
      <c r="E1203" s="327"/>
      <c r="F1203" s="328"/>
      <c r="G1203" s="464"/>
    </row>
    <row r="1204" spans="1:7" ht="16.5">
      <c r="A1204" s="272">
        <v>44187</v>
      </c>
      <c r="B1204" s="291" t="s">
        <v>1819</v>
      </c>
      <c r="C1204" s="291" t="s">
        <v>2110</v>
      </c>
      <c r="D1204" s="292">
        <v>34207196.369999997</v>
      </c>
      <c r="F1204" s="284" t="s">
        <v>904</v>
      </c>
      <c r="G1204" s="534" t="s">
        <v>2114</v>
      </c>
    </row>
    <row r="1205" spans="1:7" ht="16.5">
      <c r="A1205" s="272"/>
      <c r="B1205" s="293" t="s">
        <v>1178</v>
      </c>
      <c r="C1205" s="293" t="s">
        <v>2109</v>
      </c>
      <c r="D1205" s="292"/>
      <c r="E1205" s="271">
        <f>+D1204</f>
        <v>34207196.369999997</v>
      </c>
      <c r="F1205" s="284" t="s">
        <v>904</v>
      </c>
      <c r="G1205" s="534" t="s">
        <v>14</v>
      </c>
    </row>
    <row r="1206" spans="1:7" ht="18">
      <c r="A1206" s="331"/>
      <c r="B1206" s="344"/>
      <c r="C1206" s="333" t="s">
        <v>2113</v>
      </c>
      <c r="D1206" s="345"/>
      <c r="E1206" s="335"/>
      <c r="F1206" s="336"/>
      <c r="G1206" s="352"/>
    </row>
    <row r="1208" spans="1:7" ht="18">
      <c r="A1208" s="341"/>
      <c r="B1208" s="342"/>
      <c r="C1208" s="325" t="s">
        <v>2142</v>
      </c>
      <c r="D1208" s="343"/>
      <c r="E1208" s="327"/>
      <c r="F1208" s="328"/>
      <c r="G1208" s="464"/>
    </row>
    <row r="1209" spans="1:7" ht="16.5">
      <c r="A1209" s="272">
        <v>44187</v>
      </c>
      <c r="B1209" s="291" t="s">
        <v>2115</v>
      </c>
      <c r="C1209" s="291" t="s">
        <v>2116</v>
      </c>
      <c r="D1209" s="292">
        <v>2550</v>
      </c>
      <c r="F1209" s="284" t="s">
        <v>904</v>
      </c>
      <c r="G1209" s="534" t="s">
        <v>2120</v>
      </c>
    </row>
    <row r="1210" spans="1:7" ht="16.5">
      <c r="A1210" s="272"/>
      <c r="B1210" s="293" t="s">
        <v>2117</v>
      </c>
      <c r="C1210" s="293" t="s">
        <v>2118</v>
      </c>
      <c r="D1210" s="292"/>
      <c r="E1210" s="271">
        <f>+D1209</f>
        <v>2550</v>
      </c>
      <c r="F1210" s="284" t="s">
        <v>904</v>
      </c>
      <c r="G1210" s="534" t="s">
        <v>14</v>
      </c>
    </row>
    <row r="1211" spans="1:7" ht="18">
      <c r="A1211" s="331"/>
      <c r="B1211" s="344"/>
      <c r="C1211" s="333" t="s">
        <v>2119</v>
      </c>
      <c r="D1211" s="345"/>
      <c r="E1211" s="335"/>
      <c r="F1211" s="336"/>
      <c r="G1211" s="352"/>
    </row>
    <row r="1213" spans="1:7" ht="18">
      <c r="A1213" s="341"/>
      <c r="B1213" s="342"/>
      <c r="C1213" s="325" t="s">
        <v>2136</v>
      </c>
      <c r="D1213" s="343"/>
      <c r="E1213" s="327"/>
      <c r="F1213" s="328"/>
      <c r="G1213" s="464"/>
    </row>
    <row r="1214" spans="1:7" ht="16.5">
      <c r="A1214" s="272">
        <v>44377</v>
      </c>
      <c r="B1214" s="291" t="s">
        <v>1200</v>
      </c>
      <c r="C1214" s="291" t="s">
        <v>867</v>
      </c>
      <c r="D1214" s="292">
        <v>5000</v>
      </c>
      <c r="F1214" s="284" t="s">
        <v>904</v>
      </c>
      <c r="G1214" s="534" t="s">
        <v>2093</v>
      </c>
    </row>
    <row r="1215" spans="1:7" ht="16.5">
      <c r="A1215" s="272"/>
      <c r="B1215" s="293" t="s">
        <v>2052</v>
      </c>
      <c r="C1215" s="293" t="s">
        <v>2053</v>
      </c>
      <c r="D1215" s="292"/>
      <c r="E1215" s="271">
        <f>+D1214</f>
        <v>5000</v>
      </c>
      <c r="F1215" s="284" t="s">
        <v>904</v>
      </c>
      <c r="G1215" s="534" t="s">
        <v>2138</v>
      </c>
    </row>
    <row r="1216" spans="1:7" ht="18">
      <c r="A1216" s="331"/>
      <c r="B1216" s="344"/>
      <c r="C1216" s="333" t="s">
        <v>2137</v>
      </c>
      <c r="D1216" s="345"/>
      <c r="E1216" s="335"/>
      <c r="F1216" s="336"/>
      <c r="G1216" s="352"/>
    </row>
    <row r="1218" spans="1:7">
      <c r="C1218" s="529" t="s">
        <v>2177</v>
      </c>
    </row>
    <row r="1220" spans="1:7" ht="18">
      <c r="A1220" s="323"/>
      <c r="B1220" s="579"/>
      <c r="C1220" s="325" t="s">
        <v>2147</v>
      </c>
      <c r="D1220" s="506"/>
      <c r="E1220" s="327"/>
      <c r="F1220" s="580"/>
      <c r="G1220" s="464"/>
    </row>
    <row r="1221" spans="1:7" ht="16.5">
      <c r="A1221" s="272">
        <v>44299</v>
      </c>
      <c r="B1221" s="293" t="s">
        <v>1428</v>
      </c>
      <c r="C1221" s="291" t="s">
        <v>2145</v>
      </c>
      <c r="D1221" s="292">
        <v>13752</v>
      </c>
      <c r="F1221" s="284" t="s">
        <v>904</v>
      </c>
      <c r="G1221" s="534" t="s">
        <v>2149</v>
      </c>
    </row>
    <row r="1222" spans="1:7" ht="16.5">
      <c r="A1222" s="272"/>
      <c r="B1222" s="293" t="s">
        <v>1429</v>
      </c>
      <c r="C1222" s="293" t="s">
        <v>1427</v>
      </c>
      <c r="D1222" s="292"/>
      <c r="E1222" s="271">
        <v>13752</v>
      </c>
      <c r="F1222" s="284" t="s">
        <v>904</v>
      </c>
      <c r="G1222" s="534" t="s">
        <v>2148</v>
      </c>
    </row>
    <row r="1223" spans="1:7" ht="18">
      <c r="A1223" s="331"/>
      <c r="B1223" s="344"/>
      <c r="C1223" s="333" t="s">
        <v>2146</v>
      </c>
      <c r="D1223" s="345"/>
      <c r="E1223" s="335"/>
      <c r="F1223" s="336"/>
      <c r="G1223" s="581" t="s">
        <v>14</v>
      </c>
    </row>
    <row r="1225" spans="1:7" ht="18">
      <c r="A1225" s="341"/>
      <c r="B1225" s="342"/>
      <c r="C1225" s="325" t="s">
        <v>2150</v>
      </c>
      <c r="D1225" s="343"/>
      <c r="E1225" s="327"/>
      <c r="F1225" s="328"/>
      <c r="G1225" s="464"/>
    </row>
    <row r="1226" spans="1:7" ht="16.5">
      <c r="A1226" s="272">
        <v>44252</v>
      </c>
      <c r="B1226" s="291" t="s">
        <v>2151</v>
      </c>
      <c r="C1226" s="291" t="s">
        <v>2152</v>
      </c>
      <c r="D1226" s="292">
        <v>5609.72</v>
      </c>
      <c r="F1226" s="284"/>
      <c r="G1226" s="534" t="s">
        <v>1951</v>
      </c>
    </row>
    <row r="1227" spans="1:7" ht="16.5">
      <c r="A1227" s="272"/>
      <c r="B1227" s="293" t="s">
        <v>2153</v>
      </c>
      <c r="C1227" s="293" t="s">
        <v>2154</v>
      </c>
      <c r="D1227" s="292"/>
      <c r="E1227" s="271">
        <f>+D1226</f>
        <v>5609.72</v>
      </c>
      <c r="F1227" s="284"/>
      <c r="G1227" s="534"/>
    </row>
    <row r="1228" spans="1:7" ht="18">
      <c r="A1228" s="331"/>
      <c r="B1228" s="344"/>
      <c r="C1228" s="333" t="s">
        <v>2155</v>
      </c>
      <c r="D1228" s="345"/>
      <c r="E1228" s="335"/>
      <c r="F1228" s="336"/>
      <c r="G1228" s="352"/>
    </row>
    <row r="1230" spans="1:7" ht="18">
      <c r="A1230" s="341"/>
      <c r="B1230" s="342"/>
      <c r="C1230" s="325" t="s">
        <v>2157</v>
      </c>
      <c r="D1230" s="343"/>
      <c r="E1230" s="327"/>
      <c r="F1230" s="328"/>
      <c r="G1230" s="464"/>
    </row>
    <row r="1231" spans="1:7" ht="16.5">
      <c r="A1231" s="272">
        <v>44231</v>
      </c>
      <c r="B1231" s="291" t="s">
        <v>1960</v>
      </c>
      <c r="C1231" s="291" t="s">
        <v>2158</v>
      </c>
      <c r="D1231" s="292">
        <v>2315.1</v>
      </c>
      <c r="F1231" s="284" t="s">
        <v>904</v>
      </c>
      <c r="G1231" s="534" t="s">
        <v>2160</v>
      </c>
    </row>
    <row r="1232" spans="1:7" ht="16.5">
      <c r="A1232" s="272"/>
      <c r="B1232" s="293" t="s">
        <v>1831</v>
      </c>
      <c r="C1232" s="293" t="s">
        <v>2159</v>
      </c>
      <c r="D1232" s="292"/>
      <c r="E1232" s="271">
        <f>+D1231</f>
        <v>2315.1</v>
      </c>
      <c r="F1232" s="284" t="s">
        <v>904</v>
      </c>
      <c r="G1232" s="534" t="s">
        <v>2163</v>
      </c>
    </row>
    <row r="1233" spans="1:7" ht="16.5">
      <c r="A1233" s="272"/>
      <c r="B1233" s="291" t="s">
        <v>1829</v>
      </c>
      <c r="C1233" s="291" t="s">
        <v>2162</v>
      </c>
      <c r="D1233" s="292">
        <v>13165.53</v>
      </c>
      <c r="F1233" s="284" t="s">
        <v>904</v>
      </c>
      <c r="G1233" s="534"/>
    </row>
    <row r="1234" spans="1:7" ht="16.5">
      <c r="A1234" s="272"/>
      <c r="B1234" s="293" t="s">
        <v>1831</v>
      </c>
      <c r="C1234" s="293" t="s">
        <v>2159</v>
      </c>
      <c r="D1234" s="292"/>
      <c r="E1234" s="271">
        <f>+D1233</f>
        <v>13165.53</v>
      </c>
      <c r="F1234" s="284" t="s">
        <v>904</v>
      </c>
      <c r="G1234" s="534"/>
    </row>
    <row r="1235" spans="1:7" ht="18">
      <c r="A1235" s="331"/>
      <c r="B1235" s="344"/>
      <c r="C1235" s="333" t="s">
        <v>2161</v>
      </c>
      <c r="D1235" s="345"/>
      <c r="E1235" s="335"/>
      <c r="F1235" s="336"/>
      <c r="G1235" s="352"/>
    </row>
    <row r="1237" spans="1:7" ht="18">
      <c r="A1237" s="341"/>
      <c r="B1237" s="342"/>
      <c r="C1237" s="325" t="s">
        <v>2164</v>
      </c>
      <c r="D1237" s="343"/>
      <c r="E1237" s="327"/>
      <c r="F1237" s="328"/>
      <c r="G1237" s="464"/>
    </row>
    <row r="1238" spans="1:7" ht="16.5">
      <c r="A1238" s="272">
        <v>44013</v>
      </c>
      <c r="B1238" s="291" t="s">
        <v>2165</v>
      </c>
      <c r="C1238" s="291" t="s">
        <v>2166</v>
      </c>
      <c r="D1238" s="292">
        <v>10820.75</v>
      </c>
      <c r="F1238" s="284" t="s">
        <v>904</v>
      </c>
      <c r="G1238" s="534" t="s">
        <v>2167</v>
      </c>
    </row>
    <row r="1239" spans="1:7" ht="16.5">
      <c r="A1239" s="272"/>
      <c r="B1239" s="293" t="s">
        <v>1178</v>
      </c>
      <c r="C1239" s="293" t="s">
        <v>2168</v>
      </c>
      <c r="D1239" s="292"/>
      <c r="E1239" s="271">
        <f>+D1238</f>
        <v>10820.75</v>
      </c>
      <c r="F1239" s="284" t="s">
        <v>904</v>
      </c>
      <c r="G1239" s="534" t="s">
        <v>2175</v>
      </c>
    </row>
    <row r="1240" spans="1:7" ht="18">
      <c r="A1240" s="331"/>
      <c r="B1240" s="344"/>
      <c r="C1240" s="333" t="s">
        <v>2169</v>
      </c>
      <c r="D1240" s="345"/>
      <c r="E1240" s="335"/>
      <c r="F1240" s="336"/>
      <c r="G1240" s="352"/>
    </row>
    <row r="1242" spans="1:7" ht="18">
      <c r="A1242" s="341"/>
      <c r="B1242" s="342"/>
      <c r="C1242" s="325" t="s">
        <v>2170</v>
      </c>
      <c r="D1242" s="343"/>
      <c r="E1242" s="327"/>
      <c r="F1242" s="328"/>
      <c r="G1242" s="464"/>
    </row>
    <row r="1243" spans="1:7" ht="16.5">
      <c r="A1243" s="272">
        <v>44013</v>
      </c>
      <c r="B1243" s="291" t="s">
        <v>2171</v>
      </c>
      <c r="C1243" s="291" t="s">
        <v>2172</v>
      </c>
      <c r="D1243" s="292">
        <v>11.3</v>
      </c>
      <c r="F1243" s="284" t="s">
        <v>904</v>
      </c>
      <c r="G1243" s="534" t="s">
        <v>2174</v>
      </c>
    </row>
    <row r="1244" spans="1:7" ht="16.5">
      <c r="A1244" s="272"/>
      <c r="B1244" s="293" t="s">
        <v>1178</v>
      </c>
      <c r="C1244" s="293" t="s">
        <v>2168</v>
      </c>
      <c r="D1244" s="292"/>
      <c r="E1244" s="271">
        <f>+D1243</f>
        <v>11.3</v>
      </c>
      <c r="F1244" s="284" t="s">
        <v>904</v>
      </c>
      <c r="G1244" s="534" t="s">
        <v>2176</v>
      </c>
    </row>
    <row r="1245" spans="1:7" ht="18">
      <c r="A1245" s="331"/>
      <c r="B1245" s="344"/>
      <c r="C1245" s="333" t="s">
        <v>2173</v>
      </c>
      <c r="D1245" s="345"/>
      <c r="E1245" s="335"/>
      <c r="F1245" s="336"/>
      <c r="G1245" s="352"/>
    </row>
  </sheetData>
  <mergeCells count="8">
    <mergeCell ref="A895:G895"/>
    <mergeCell ref="A901:G901"/>
    <mergeCell ref="A1:E1"/>
    <mergeCell ref="A2:E2"/>
    <mergeCell ref="B247:E247"/>
    <mergeCell ref="B254:E254"/>
    <mergeCell ref="D381:F381"/>
    <mergeCell ref="B839:D839"/>
  </mergeCells>
  <printOptions horizontalCentered="1"/>
  <pageMargins left="0.25" right="0.25" top="0.2" bottom="0.45" header="0.25" footer="0.25"/>
  <pageSetup scale="79" fitToHeight="0" orientation="landscape" r:id="rId1"/>
  <headerFooter alignWithMargins="0">
    <oddFooter xml:space="preserve">&amp;L
&amp;C
PAGE &amp;P OF &amp;N
&amp;R
</oddFooter>
  </headerFooter>
  <rowBreaks count="12" manualBreakCount="12">
    <brk id="39" max="16383" man="1"/>
    <brk id="78" max="16383" man="1"/>
    <brk id="113" max="16383" man="1"/>
    <brk id="150" max="16383" man="1"/>
    <brk id="185" max="16383" man="1"/>
    <brk id="224" max="16383" man="1"/>
    <brk id="252" max="16383" man="1"/>
    <brk id="291" max="16383" man="1"/>
    <brk id="325" max="16383" man="1"/>
    <brk id="362" max="16383" man="1"/>
    <brk id="399" max="16383" man="1"/>
    <brk id="4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883E-89BA-49B6-AFD4-77982EF47008}">
  <dimension ref="A1:J175"/>
  <sheetViews>
    <sheetView topLeftCell="A10" workbookViewId="0">
      <selection activeCell="C49" sqref="C49"/>
    </sheetView>
  </sheetViews>
  <sheetFormatPr defaultRowHeight="13"/>
  <cols>
    <col min="1" max="1" width="9" style="107" customWidth="1"/>
    <col min="2" max="2" width="27.81640625" style="6" customWidth="1"/>
    <col min="3" max="3" width="54.54296875" customWidth="1"/>
    <col min="4" max="4" width="13.54296875" style="14" customWidth="1"/>
    <col min="5" max="5" width="13" style="14" customWidth="1"/>
    <col min="6" max="6" width="3.1796875" style="4" customWidth="1"/>
    <col min="7" max="7" width="8.1796875" style="5" customWidth="1"/>
    <col min="8" max="8" width="10.453125" style="7" customWidth="1"/>
    <col min="9" max="9" width="9.1796875" hidden="1" customWidth="1"/>
    <col min="10" max="10" width="10.453125" style="7" customWidth="1"/>
  </cols>
  <sheetData>
    <row r="1" spans="1:10" ht="15.5">
      <c r="A1" s="44" t="s">
        <v>14</v>
      </c>
      <c r="B1" s="19" t="s">
        <v>99</v>
      </c>
      <c r="C1" s="21" t="s">
        <v>1796</v>
      </c>
      <c r="D1" s="97" t="s">
        <v>305</v>
      </c>
      <c r="E1" s="19"/>
      <c r="F1" s="463" t="s">
        <v>85</v>
      </c>
      <c r="G1" s="7"/>
    </row>
    <row r="2" spans="1:10" ht="15.5">
      <c r="A2" s="44"/>
      <c r="B2" s="19"/>
      <c r="C2" s="463"/>
      <c r="D2" s="33" t="s">
        <v>14</v>
      </c>
      <c r="E2" s="33"/>
      <c r="F2" s="463"/>
      <c r="G2" s="7"/>
    </row>
    <row r="3" spans="1:10" ht="15.5">
      <c r="A3" s="45" t="s">
        <v>15</v>
      </c>
      <c r="B3" s="20" t="s">
        <v>16</v>
      </c>
      <c r="C3" s="20" t="s">
        <v>17</v>
      </c>
      <c r="D3" s="34" t="s">
        <v>18</v>
      </c>
      <c r="E3" s="34" t="s">
        <v>19</v>
      </c>
      <c r="F3" s="463"/>
      <c r="G3" s="98"/>
    </row>
    <row r="4" spans="1:10" ht="14">
      <c r="A4" s="46"/>
      <c r="B4" s="47"/>
      <c r="C4" s="37"/>
      <c r="D4" s="48"/>
      <c r="E4" s="48"/>
      <c r="F4" s="29"/>
      <c r="G4" s="7"/>
    </row>
    <row r="5" spans="1:10" ht="14">
      <c r="A5" s="40"/>
      <c r="C5" s="23" t="s">
        <v>306</v>
      </c>
      <c r="F5" s="29"/>
      <c r="G5" s="7"/>
    </row>
    <row r="6" spans="1:10" ht="14">
      <c r="A6" s="50">
        <v>42916</v>
      </c>
      <c r="B6" s="6" t="s">
        <v>38</v>
      </c>
      <c r="C6" t="s">
        <v>307</v>
      </c>
      <c r="D6" s="14">
        <v>10400</v>
      </c>
      <c r="F6" s="29" t="s">
        <v>61</v>
      </c>
      <c r="G6" s="7" t="s">
        <v>325</v>
      </c>
    </row>
    <row r="7" spans="1:10" ht="14">
      <c r="A7" s="50"/>
      <c r="B7" s="4" t="s">
        <v>66</v>
      </c>
      <c r="C7" t="s">
        <v>67</v>
      </c>
      <c r="E7" s="14">
        <f>SUM(D6:D6)</f>
        <v>10400</v>
      </c>
      <c r="F7" s="29" t="s">
        <v>61</v>
      </c>
      <c r="G7" s="7"/>
    </row>
    <row r="8" spans="1:10" ht="14">
      <c r="A8" s="50"/>
      <c r="C8" s="6" t="s">
        <v>326</v>
      </c>
      <c r="F8" s="29"/>
      <c r="G8" s="7"/>
    </row>
    <row r="9" spans="1:10" ht="14">
      <c r="A9" s="50"/>
      <c r="C9" s="6"/>
      <c r="F9" s="29"/>
      <c r="G9" s="7"/>
    </row>
    <row r="10" spans="1:10" ht="14">
      <c r="A10" s="50" t="s">
        <v>14</v>
      </c>
      <c r="B10" s="6" t="s">
        <v>37</v>
      </c>
      <c r="C10" t="s">
        <v>327</v>
      </c>
      <c r="D10" s="14">
        <f>178920+66630</f>
        <v>245550</v>
      </c>
      <c r="F10" s="29" t="s">
        <v>61</v>
      </c>
      <c r="G10" s="7" t="s">
        <v>14</v>
      </c>
    </row>
    <row r="11" spans="1:10" ht="14">
      <c r="A11" s="50"/>
      <c r="B11" s="6" t="s">
        <v>6</v>
      </c>
      <c r="C11" t="s">
        <v>308</v>
      </c>
      <c r="D11" s="14">
        <v>10500</v>
      </c>
      <c r="F11" s="29" t="s">
        <v>61</v>
      </c>
      <c r="G11" s="7"/>
      <c r="H11" s="7" t="s">
        <v>14</v>
      </c>
      <c r="J11" s="7" t="s">
        <v>14</v>
      </c>
    </row>
    <row r="12" spans="1:10" ht="14">
      <c r="A12" s="50"/>
      <c r="B12" s="4" t="s">
        <v>66</v>
      </c>
      <c r="C12" t="s">
        <v>67</v>
      </c>
      <c r="E12" s="14">
        <f>SUM(D10:D11)</f>
        <v>256050</v>
      </c>
      <c r="F12" s="29" t="s">
        <v>61</v>
      </c>
      <c r="G12" s="7"/>
    </row>
    <row r="13" spans="1:10" ht="14">
      <c r="A13" s="50"/>
      <c r="C13" s="6"/>
      <c r="E13" s="14" t="s">
        <v>14</v>
      </c>
      <c r="F13" s="29"/>
      <c r="G13" s="7"/>
    </row>
    <row r="14" spans="1:10" ht="14">
      <c r="A14" s="50" t="s">
        <v>14</v>
      </c>
      <c r="B14" s="6" t="s">
        <v>39</v>
      </c>
      <c r="C14" t="s">
        <v>309</v>
      </c>
      <c r="D14" s="14">
        <v>143950</v>
      </c>
      <c r="E14" s="14" t="s">
        <v>14</v>
      </c>
      <c r="F14" s="29" t="s">
        <v>61</v>
      </c>
      <c r="G14" s="7" t="s">
        <v>14</v>
      </c>
    </row>
    <row r="15" spans="1:10" ht="14">
      <c r="A15" s="50"/>
      <c r="B15" s="6" t="s">
        <v>65</v>
      </c>
      <c r="C15" t="s">
        <v>310</v>
      </c>
      <c r="D15" s="14">
        <v>715000</v>
      </c>
      <c r="F15" s="29" t="s">
        <v>61</v>
      </c>
      <c r="G15" s="7"/>
    </row>
    <row r="16" spans="1:10" ht="14">
      <c r="A16" s="50"/>
      <c r="B16" s="4" t="s">
        <v>66</v>
      </c>
      <c r="C16" t="s">
        <v>67</v>
      </c>
      <c r="E16" s="14">
        <f>SUM(D14:D15)</f>
        <v>858950</v>
      </c>
      <c r="F16" s="29" t="s">
        <v>61</v>
      </c>
      <c r="G16" s="7"/>
    </row>
    <row r="17" spans="1:7" ht="14">
      <c r="A17" s="50"/>
      <c r="C17" s="6" t="s">
        <v>328</v>
      </c>
      <c r="F17" s="29"/>
      <c r="G17" s="7"/>
    </row>
    <row r="18" spans="1:7" ht="14.5" thickBot="1">
      <c r="A18" s="50"/>
      <c r="C18" s="27"/>
      <c r="D18" s="99" t="s">
        <v>7</v>
      </c>
      <c r="E18" s="100">
        <f>+E7+E12+E16</f>
        <v>1125400</v>
      </c>
      <c r="F18" s="29"/>
      <c r="G18" s="7"/>
    </row>
    <row r="19" spans="1:7" ht="14.5" thickTop="1">
      <c r="A19" s="50"/>
      <c r="C19" s="6"/>
      <c r="F19" s="29"/>
      <c r="G19" s="7"/>
    </row>
    <row r="20" spans="1:7">
      <c r="A20" s="50" t="s">
        <v>311</v>
      </c>
      <c r="B20" s="8" t="s">
        <v>312</v>
      </c>
      <c r="C20" t="s">
        <v>68</v>
      </c>
      <c r="D20" s="14">
        <v>0</v>
      </c>
      <c r="E20" s="101" t="s">
        <v>70</v>
      </c>
      <c r="G20" s="7" t="s">
        <v>14</v>
      </c>
    </row>
    <row r="21" spans="1:7" ht="14">
      <c r="A21" s="102" t="s">
        <v>313</v>
      </c>
      <c r="B21" s="4" t="s">
        <v>41</v>
      </c>
      <c r="C21" s="15" t="s">
        <v>69</v>
      </c>
      <c r="E21" s="103" t="s">
        <v>314</v>
      </c>
      <c r="G21" s="7"/>
    </row>
    <row r="22" spans="1:7">
      <c r="A22" s="102"/>
      <c r="B22" s="4"/>
      <c r="C22" s="6" t="s">
        <v>315</v>
      </c>
      <c r="E22" s="101" t="s">
        <v>329</v>
      </c>
      <c r="G22" s="7"/>
    </row>
    <row r="23" spans="1:7" ht="14">
      <c r="A23" s="40"/>
      <c r="B23"/>
      <c r="C23" s="104" t="s">
        <v>330</v>
      </c>
      <c r="D23" s="105"/>
      <c r="F23" s="29"/>
      <c r="G23" s="7"/>
    </row>
    <row r="24" spans="1:7" ht="14">
      <c r="A24" s="40"/>
      <c r="C24" s="106" t="s">
        <v>316</v>
      </c>
      <c r="D24" s="105"/>
      <c r="F24" s="29"/>
      <c r="G24" s="7"/>
    </row>
    <row r="25" spans="1:7" ht="14">
      <c r="A25" s="40"/>
      <c r="C25" s="6"/>
      <c r="F25" s="29"/>
      <c r="G25" s="7"/>
    </row>
    <row r="26" spans="1:7" ht="14">
      <c r="A26" s="52"/>
      <c r="B26" s="9"/>
      <c r="C26" s="23" t="s">
        <v>331</v>
      </c>
      <c r="D26" s="51"/>
      <c r="E26" s="18"/>
      <c r="F26" s="29"/>
      <c r="G26" s="53"/>
    </row>
    <row r="27" spans="1:7" ht="14">
      <c r="A27" s="50" t="s">
        <v>311</v>
      </c>
      <c r="B27" s="6" t="s">
        <v>43</v>
      </c>
      <c r="C27" t="s">
        <v>12</v>
      </c>
      <c r="D27" s="14">
        <v>0</v>
      </c>
      <c r="F27" s="29"/>
      <c r="G27" s="7"/>
    </row>
    <row r="28" spans="1:7" ht="14">
      <c r="A28" s="40" t="s">
        <v>14</v>
      </c>
      <c r="B28" s="4" t="s">
        <v>43</v>
      </c>
      <c r="C28" s="17" t="s">
        <v>13</v>
      </c>
      <c r="E28" s="14">
        <f>+D27</f>
        <v>0</v>
      </c>
      <c r="F28" s="29"/>
      <c r="G28" s="7"/>
    </row>
    <row r="29" spans="1:7" ht="14">
      <c r="A29" s="40"/>
      <c r="C29" s="6" t="s">
        <v>49</v>
      </c>
      <c r="F29" s="29"/>
      <c r="G29" s="7"/>
    </row>
    <row r="30" spans="1:7" ht="14">
      <c r="A30" s="40"/>
      <c r="C30" s="6" t="s">
        <v>106</v>
      </c>
      <c r="F30" s="29"/>
      <c r="G30" s="7"/>
    </row>
    <row r="31" spans="1:7" ht="12.65" customHeight="1">
      <c r="A31" s="54"/>
      <c r="B31"/>
      <c r="D31" s="55"/>
      <c r="E31" s="55"/>
      <c r="F31" s="29"/>
      <c r="G31" s="7"/>
    </row>
    <row r="32" spans="1:7" ht="14">
      <c r="B32" s="27" t="s">
        <v>317</v>
      </c>
      <c r="C32" s="56"/>
      <c r="D32" s="55"/>
      <c r="E32" s="55"/>
      <c r="F32" s="29"/>
      <c r="G32" s="7"/>
    </row>
    <row r="33" spans="1:7" ht="12.65" customHeight="1">
      <c r="A33" s="27"/>
      <c r="B33"/>
      <c r="D33" s="55"/>
      <c r="E33" s="55"/>
      <c r="F33" s="29"/>
      <c r="G33" s="7"/>
    </row>
    <row r="34" spans="1:7" ht="17" customHeight="1">
      <c r="A34" s="46"/>
      <c r="B34" s="47"/>
      <c r="C34" s="82" t="s">
        <v>282</v>
      </c>
      <c r="D34" s="48"/>
      <c r="E34" s="48"/>
      <c r="F34" s="5"/>
      <c r="G34" s="7"/>
    </row>
    <row r="35" spans="1:7" ht="14">
      <c r="A35" s="50">
        <v>42916</v>
      </c>
      <c r="B35" s="9" t="s">
        <v>73</v>
      </c>
      <c r="C35" s="9" t="s">
        <v>74</v>
      </c>
      <c r="D35" s="14">
        <v>418872.09</v>
      </c>
      <c r="F35" s="29" t="s">
        <v>61</v>
      </c>
      <c r="G35" s="7" t="s">
        <v>332</v>
      </c>
    </row>
    <row r="36" spans="1:7" ht="14">
      <c r="A36" s="50"/>
      <c r="B36" s="11" t="s">
        <v>62</v>
      </c>
      <c r="C36" s="9" t="s">
        <v>75</v>
      </c>
      <c r="E36" s="14">
        <f>+D35</f>
        <v>418872.09</v>
      </c>
      <c r="F36" s="29" t="s">
        <v>61</v>
      </c>
      <c r="G36" s="3" t="s">
        <v>333</v>
      </c>
    </row>
    <row r="37" spans="1:7" ht="14">
      <c r="A37" s="50"/>
      <c r="B37" s="9"/>
      <c r="C37" s="28" t="s">
        <v>334</v>
      </c>
      <c r="F37" s="29" t="s">
        <v>14</v>
      </c>
      <c r="G37" s="3"/>
    </row>
    <row r="38" spans="1:7" ht="14">
      <c r="A38" s="50"/>
      <c r="B38" s="9"/>
      <c r="C38" s="28" t="s">
        <v>335</v>
      </c>
      <c r="F38" s="29" t="s">
        <v>14</v>
      </c>
    </row>
    <row r="39" spans="1:7">
      <c r="A39" s="50"/>
      <c r="B39" s="9"/>
      <c r="C39" s="28"/>
      <c r="F39" s="5"/>
      <c r="G39" s="7"/>
    </row>
    <row r="40" spans="1:7" ht="14">
      <c r="A40" s="50">
        <v>42916</v>
      </c>
      <c r="B40" s="9" t="s">
        <v>62</v>
      </c>
      <c r="C40" s="9" t="s">
        <v>107</v>
      </c>
      <c r="D40" s="14">
        <v>565879.25</v>
      </c>
      <c r="E40" s="14" t="s">
        <v>14</v>
      </c>
      <c r="F40" s="29" t="s">
        <v>61</v>
      </c>
      <c r="G40" s="7" t="s">
        <v>336</v>
      </c>
    </row>
    <row r="41" spans="1:7" ht="14">
      <c r="A41" s="50"/>
      <c r="B41" s="11" t="s">
        <v>73</v>
      </c>
      <c r="C41" s="9" t="s">
        <v>108</v>
      </c>
      <c r="E41" s="14">
        <f>+D40</f>
        <v>565879.25</v>
      </c>
      <c r="F41" s="29" t="s">
        <v>61</v>
      </c>
      <c r="G41" s="3"/>
    </row>
    <row r="42" spans="1:7">
      <c r="A42" s="50"/>
      <c r="B42" s="9"/>
      <c r="C42" s="28" t="s">
        <v>337</v>
      </c>
      <c r="D42" s="18"/>
      <c r="E42" s="18"/>
      <c r="F42" s="5" t="s">
        <v>14</v>
      </c>
      <c r="G42" s="7"/>
    </row>
    <row r="43" spans="1:7">
      <c r="A43" s="50"/>
      <c r="B43" s="9"/>
      <c r="C43" s="28" t="s">
        <v>338</v>
      </c>
      <c r="D43" s="18"/>
      <c r="E43" s="18"/>
      <c r="F43" s="5" t="s">
        <v>14</v>
      </c>
      <c r="G43" s="7"/>
    </row>
    <row r="44" spans="1:7" ht="13.5" thickBot="1">
      <c r="A44" s="50"/>
      <c r="B44" s="9"/>
      <c r="C44" s="28"/>
      <c r="D44" s="18"/>
      <c r="E44" s="18"/>
      <c r="F44" s="5"/>
      <c r="G44" s="7"/>
    </row>
    <row r="45" spans="1:7" ht="14">
      <c r="A45" s="468">
        <v>44280</v>
      </c>
      <c r="B45" s="469" t="s">
        <v>1647</v>
      </c>
      <c r="C45" s="469" t="s">
        <v>86</v>
      </c>
      <c r="D45" s="470">
        <v>100000</v>
      </c>
      <c r="E45" s="471"/>
      <c r="F45" s="29"/>
    </row>
    <row r="46" spans="1:7" ht="14">
      <c r="A46" s="472"/>
      <c r="B46" s="473" t="s">
        <v>1200</v>
      </c>
      <c r="C46" s="473" t="s">
        <v>63</v>
      </c>
      <c r="D46" s="474"/>
      <c r="E46" s="475">
        <f>+D45</f>
        <v>100000</v>
      </c>
      <c r="F46" s="29"/>
      <c r="G46" s="7"/>
    </row>
    <row r="47" spans="1:7" ht="13.5" thickBot="1">
      <c r="A47" s="476"/>
      <c r="B47" s="477"/>
      <c r="C47" s="478" t="s">
        <v>1795</v>
      </c>
      <c r="D47" s="479"/>
      <c r="E47" s="480"/>
      <c r="F47" s="5"/>
      <c r="G47" s="7"/>
    </row>
    <row r="48" spans="1:7">
      <c r="A48" s="50"/>
      <c r="B48" s="9"/>
      <c r="C48" s="28"/>
      <c r="D48" s="18"/>
      <c r="E48" s="18"/>
      <c r="F48" s="5"/>
      <c r="G48" s="7"/>
    </row>
    <row r="49" spans="1:7" ht="14">
      <c r="A49" s="50">
        <v>42916</v>
      </c>
      <c r="B49" s="9" t="s">
        <v>50</v>
      </c>
      <c r="C49" s="9" t="s">
        <v>51</v>
      </c>
      <c r="D49" s="14">
        <v>652542</v>
      </c>
      <c r="F49" s="29" t="s">
        <v>61</v>
      </c>
      <c r="G49" s="5" t="s">
        <v>341</v>
      </c>
    </row>
    <row r="50" spans="1:7" ht="14">
      <c r="A50" s="50"/>
      <c r="B50" s="9" t="s">
        <v>50</v>
      </c>
      <c r="C50" s="9" t="s">
        <v>51</v>
      </c>
      <c r="D50" s="14">
        <v>75000</v>
      </c>
      <c r="F50" s="29" t="s">
        <v>61</v>
      </c>
      <c r="G50" s="7"/>
    </row>
    <row r="51" spans="1:7" ht="14">
      <c r="A51" s="50"/>
      <c r="B51" s="9" t="s">
        <v>50</v>
      </c>
      <c r="C51" s="9" t="s">
        <v>51</v>
      </c>
      <c r="D51" s="14">
        <v>160692</v>
      </c>
      <c r="F51" s="29" t="s">
        <v>61</v>
      </c>
      <c r="G51" s="7"/>
    </row>
    <row r="52" spans="1:7" ht="14">
      <c r="A52" s="50"/>
      <c r="B52" s="9" t="s">
        <v>50</v>
      </c>
      <c r="C52" s="9" t="s">
        <v>51</v>
      </c>
      <c r="D52" s="14">
        <v>918.74</v>
      </c>
      <c r="F52" s="29" t="s">
        <v>61</v>
      </c>
      <c r="G52" s="7"/>
    </row>
    <row r="53" spans="1:7" ht="14">
      <c r="A53" s="50"/>
      <c r="B53" s="11" t="s">
        <v>62</v>
      </c>
      <c r="C53" s="9" t="s">
        <v>52</v>
      </c>
      <c r="E53" s="14">
        <f>+D49</f>
        <v>652542</v>
      </c>
      <c r="F53" s="29" t="s">
        <v>61</v>
      </c>
      <c r="G53" s="7"/>
    </row>
    <row r="54" spans="1:7" ht="14">
      <c r="A54" s="50"/>
      <c r="B54" s="11" t="s">
        <v>62</v>
      </c>
      <c r="C54" s="9" t="s">
        <v>52</v>
      </c>
      <c r="E54" s="14">
        <f>+D50</f>
        <v>75000</v>
      </c>
      <c r="F54" s="29" t="s">
        <v>61</v>
      </c>
      <c r="G54" s="7"/>
    </row>
    <row r="55" spans="1:7" ht="14">
      <c r="A55" s="50"/>
      <c r="B55" s="11" t="s">
        <v>62</v>
      </c>
      <c r="C55" s="9" t="s">
        <v>52</v>
      </c>
      <c r="E55" s="14">
        <f>+D51</f>
        <v>160692</v>
      </c>
      <c r="F55" s="29" t="s">
        <v>61</v>
      </c>
      <c r="G55" s="7"/>
    </row>
    <row r="56" spans="1:7" ht="14">
      <c r="A56" s="50"/>
      <c r="B56" s="11" t="s">
        <v>62</v>
      </c>
      <c r="C56" s="9" t="s">
        <v>52</v>
      </c>
      <c r="E56" s="14">
        <f>+D52</f>
        <v>918.74</v>
      </c>
      <c r="F56" s="29" t="s">
        <v>61</v>
      </c>
      <c r="G56" s="7"/>
    </row>
    <row r="57" spans="1:7" ht="13.5">
      <c r="A57" s="50"/>
      <c r="B57" s="9"/>
      <c r="C57" s="108" t="s">
        <v>342</v>
      </c>
      <c r="D57" s="109"/>
      <c r="E57" s="109"/>
      <c r="F57" s="5"/>
      <c r="G57" s="7"/>
    </row>
    <row r="58" spans="1:7" ht="13.5">
      <c r="A58" s="50"/>
      <c r="B58" s="9"/>
      <c r="C58" s="110" t="s">
        <v>343</v>
      </c>
      <c r="D58" s="113">
        <v>652542</v>
      </c>
      <c r="E58" s="109"/>
      <c r="F58" s="5"/>
      <c r="G58" s="7"/>
    </row>
    <row r="59" spans="1:7" ht="13.5">
      <c r="A59" s="50"/>
      <c r="B59" s="9"/>
      <c r="C59" s="110" t="s">
        <v>318</v>
      </c>
      <c r="D59" s="111">
        <v>75000</v>
      </c>
      <c r="E59" s="109"/>
      <c r="F59" s="5"/>
      <c r="G59" s="7"/>
    </row>
    <row r="60" spans="1:7" ht="13.5">
      <c r="A60" s="50"/>
      <c r="B60" s="9"/>
      <c r="C60" s="110" t="s">
        <v>319</v>
      </c>
      <c r="D60" s="111">
        <v>160692</v>
      </c>
      <c r="E60" s="109" t="s">
        <v>14</v>
      </c>
      <c r="F60" s="5"/>
      <c r="G60" s="7"/>
    </row>
    <row r="61" spans="1:7" ht="13.5">
      <c r="A61" s="50"/>
      <c r="B61" s="9"/>
      <c r="C61" s="112" t="s">
        <v>344</v>
      </c>
      <c r="D61" s="111">
        <v>918.74</v>
      </c>
      <c r="E61" s="109">
        <f>SUM(D58:D61)</f>
        <v>889152.74</v>
      </c>
      <c r="F61" s="5"/>
      <c r="G61" s="7"/>
    </row>
    <row r="62" spans="1:7">
      <c r="A62" s="50"/>
      <c r="B62" s="9"/>
      <c r="C62" s="35"/>
      <c r="D62" s="51"/>
      <c r="E62" s="18"/>
      <c r="F62" s="5"/>
      <c r="G62" s="7"/>
    </row>
    <row r="63" spans="1:7" ht="14">
      <c r="A63" s="50">
        <v>42916</v>
      </c>
      <c r="B63" s="9" t="s">
        <v>62</v>
      </c>
      <c r="C63" s="9" t="s">
        <v>63</v>
      </c>
      <c r="D63" s="14">
        <v>675000</v>
      </c>
      <c r="F63" s="29" t="s">
        <v>61</v>
      </c>
      <c r="G63" s="5" t="s">
        <v>345</v>
      </c>
    </row>
    <row r="64" spans="1:7" ht="14">
      <c r="A64" s="50"/>
      <c r="B64" s="9" t="s">
        <v>62</v>
      </c>
      <c r="C64" s="9" t="s">
        <v>63</v>
      </c>
      <c r="D64" s="14">
        <v>206675.49</v>
      </c>
      <c r="F64" s="29"/>
    </row>
    <row r="65" spans="1:7" ht="14">
      <c r="A65" s="50"/>
      <c r="B65" s="9" t="s">
        <v>62</v>
      </c>
      <c r="C65" s="9" t="s">
        <v>63</v>
      </c>
      <c r="D65" s="14">
        <v>100000</v>
      </c>
      <c r="F65" s="29" t="s">
        <v>61</v>
      </c>
      <c r="G65" s="7"/>
    </row>
    <row r="66" spans="1:7" ht="14">
      <c r="A66" s="50"/>
      <c r="B66" s="9" t="s">
        <v>62</v>
      </c>
      <c r="C66" s="9" t="s">
        <v>63</v>
      </c>
      <c r="D66" s="14">
        <v>2030419</v>
      </c>
      <c r="F66" s="29"/>
      <c r="G66" s="7"/>
    </row>
    <row r="67" spans="1:7">
      <c r="A67" s="50"/>
      <c r="B67" s="11" t="s">
        <v>50</v>
      </c>
      <c r="C67" s="9" t="s">
        <v>34</v>
      </c>
      <c r="E67" s="14">
        <f>+D63</f>
        <v>675000</v>
      </c>
      <c r="F67" s="5" t="s">
        <v>61</v>
      </c>
    </row>
    <row r="68" spans="1:7">
      <c r="A68" s="50"/>
      <c r="B68" s="11" t="s">
        <v>50</v>
      </c>
      <c r="C68" s="9" t="s">
        <v>34</v>
      </c>
      <c r="E68" s="14">
        <f>+D64</f>
        <v>206675.49</v>
      </c>
      <c r="F68" s="5" t="s">
        <v>61</v>
      </c>
    </row>
    <row r="69" spans="1:7" ht="12" customHeight="1">
      <c r="A69" s="50"/>
      <c r="B69" s="11" t="s">
        <v>50</v>
      </c>
      <c r="C69" s="9" t="s">
        <v>34</v>
      </c>
      <c r="E69" s="14">
        <f>+D65</f>
        <v>100000</v>
      </c>
      <c r="F69" s="5" t="s">
        <v>61</v>
      </c>
    </row>
    <row r="70" spans="1:7" ht="12" customHeight="1">
      <c r="A70" s="50"/>
      <c r="B70" s="11" t="s">
        <v>50</v>
      </c>
      <c r="C70" s="9" t="s">
        <v>34</v>
      </c>
      <c r="E70" s="14">
        <f>+D66</f>
        <v>2030419</v>
      </c>
      <c r="F70" s="5" t="s">
        <v>61</v>
      </c>
    </row>
    <row r="71" spans="1:7" ht="13.5">
      <c r="A71" s="50"/>
      <c r="B71" s="9"/>
      <c r="C71" s="108" t="s">
        <v>346</v>
      </c>
      <c r="D71" s="109"/>
      <c r="E71" s="109"/>
      <c r="F71" s="5" t="s">
        <v>14</v>
      </c>
      <c r="G71" s="7"/>
    </row>
    <row r="72" spans="1:7" ht="13.5">
      <c r="A72" s="50"/>
      <c r="B72" s="9"/>
      <c r="C72" s="110" t="s">
        <v>347</v>
      </c>
      <c r="D72" s="113">
        <v>675000</v>
      </c>
      <c r="E72" s="109"/>
      <c r="F72" s="5"/>
      <c r="G72" s="7"/>
    </row>
    <row r="73" spans="1:7" ht="13.25" customHeight="1">
      <c r="A73" s="50"/>
      <c r="B73" s="9"/>
      <c r="C73" s="110" t="s">
        <v>348</v>
      </c>
      <c r="D73" s="111">
        <v>206675.49</v>
      </c>
      <c r="E73" s="109" t="s">
        <v>14</v>
      </c>
      <c r="F73" s="5"/>
      <c r="G73" s="7"/>
    </row>
    <row r="74" spans="1:7" ht="13.25" customHeight="1">
      <c r="A74" s="50"/>
      <c r="B74" s="9"/>
      <c r="C74" s="110" t="s">
        <v>349</v>
      </c>
      <c r="D74" s="111">
        <v>100000</v>
      </c>
      <c r="E74" s="109"/>
      <c r="F74" s="5"/>
      <c r="G74" s="7"/>
    </row>
    <row r="75" spans="1:7" ht="13.5">
      <c r="A75" s="50"/>
      <c r="B75" s="9"/>
      <c r="C75" s="110" t="s">
        <v>350</v>
      </c>
      <c r="D75" s="113">
        <v>2030419</v>
      </c>
      <c r="E75" s="109">
        <f>SUM(D72:D75)</f>
        <v>3012094.49</v>
      </c>
      <c r="F75" s="5"/>
      <c r="G75" s="7"/>
    </row>
    <row r="76" spans="1:7" ht="13.5">
      <c r="A76" s="50"/>
      <c r="B76" s="9"/>
      <c r="C76" s="110"/>
      <c r="D76" s="113"/>
      <c r="E76" s="109"/>
      <c r="F76" s="5"/>
      <c r="G76" s="7"/>
    </row>
    <row r="77" spans="1:7" ht="14">
      <c r="A77" s="50">
        <v>42916</v>
      </c>
      <c r="B77" s="9" t="s">
        <v>62</v>
      </c>
      <c r="C77" s="9" t="s">
        <v>107</v>
      </c>
      <c r="D77" s="14">
        <v>6395</v>
      </c>
      <c r="E77" s="14" t="s">
        <v>14</v>
      </c>
      <c r="F77" s="29" t="s">
        <v>61</v>
      </c>
      <c r="G77" s="7" t="s">
        <v>351</v>
      </c>
    </row>
    <row r="78" spans="1:7" ht="14">
      <c r="A78" s="50"/>
      <c r="B78" s="11" t="s">
        <v>352</v>
      </c>
      <c r="C78" s="9" t="s">
        <v>353</v>
      </c>
      <c r="E78" s="14">
        <f>+D77</f>
        <v>6395</v>
      </c>
      <c r="F78" s="29" t="s">
        <v>61</v>
      </c>
      <c r="G78" s="3"/>
    </row>
    <row r="79" spans="1:7">
      <c r="A79" s="50"/>
      <c r="B79" s="9"/>
      <c r="C79" s="28" t="s">
        <v>354</v>
      </c>
      <c r="D79" s="18"/>
      <c r="E79" s="18"/>
      <c r="F79" s="5" t="s">
        <v>14</v>
      </c>
      <c r="G79" s="7"/>
    </row>
    <row r="80" spans="1:7">
      <c r="A80" s="50"/>
      <c r="B80" s="9"/>
      <c r="C80" s="28" t="s">
        <v>355</v>
      </c>
      <c r="D80" s="18"/>
      <c r="E80" s="18"/>
      <c r="F80" s="5" t="s">
        <v>14</v>
      </c>
      <c r="G80" s="7"/>
    </row>
    <row r="81" spans="1:7" ht="13.5">
      <c r="A81" s="50"/>
      <c r="B81" s="9"/>
      <c r="C81" s="110"/>
      <c r="D81" s="113"/>
      <c r="E81" s="109" t="s">
        <v>14</v>
      </c>
      <c r="F81" s="5"/>
      <c r="G81" s="7"/>
    </row>
    <row r="82" spans="1:7" ht="14">
      <c r="A82" s="52">
        <v>42916</v>
      </c>
      <c r="B82" s="9" t="s">
        <v>79</v>
      </c>
      <c r="C82" s="9" t="s">
        <v>9</v>
      </c>
      <c r="D82" s="14">
        <v>8138563.2599999998</v>
      </c>
      <c r="F82" s="29" t="s">
        <v>61</v>
      </c>
      <c r="G82" s="5" t="s">
        <v>356</v>
      </c>
    </row>
    <row r="83" spans="1:7" ht="14">
      <c r="A83" s="52"/>
      <c r="B83" s="11" t="s">
        <v>62</v>
      </c>
      <c r="C83" s="9" t="s">
        <v>52</v>
      </c>
      <c r="E83" s="14">
        <f>+D82</f>
        <v>8138563.2599999998</v>
      </c>
      <c r="F83" s="29" t="s">
        <v>61</v>
      </c>
      <c r="G83" s="7"/>
    </row>
    <row r="84" spans="1:7">
      <c r="A84" s="52"/>
      <c r="B84" s="9"/>
      <c r="C84" s="28" t="s">
        <v>357</v>
      </c>
      <c r="F84" s="5" t="s">
        <v>14</v>
      </c>
      <c r="G84" s="53"/>
    </row>
    <row r="85" spans="1:7">
      <c r="A85" s="52"/>
      <c r="B85" s="9"/>
      <c r="C85" s="28"/>
      <c r="F85" s="5"/>
      <c r="G85" s="53"/>
    </row>
    <row r="86" spans="1:7" ht="14">
      <c r="A86" s="50"/>
      <c r="B86" s="9"/>
      <c r="C86" s="38" t="s">
        <v>358</v>
      </c>
      <c r="D86" s="51"/>
      <c r="E86" s="18"/>
      <c r="F86" s="5"/>
      <c r="G86" s="7"/>
    </row>
    <row r="87" spans="1:7">
      <c r="A87" s="52">
        <v>42916</v>
      </c>
      <c r="B87" s="9" t="s">
        <v>64</v>
      </c>
      <c r="C87" s="9" t="s">
        <v>8</v>
      </c>
      <c r="D87" s="14">
        <v>33179.040000000001</v>
      </c>
      <c r="F87" s="5" t="s">
        <v>72</v>
      </c>
      <c r="G87" s="5" t="s">
        <v>359</v>
      </c>
    </row>
    <row r="88" spans="1:7">
      <c r="A88" s="52"/>
      <c r="B88" s="11" t="s">
        <v>62</v>
      </c>
      <c r="C88" s="9" t="s">
        <v>52</v>
      </c>
      <c r="E88" s="14">
        <f>+D87</f>
        <v>33179.040000000001</v>
      </c>
      <c r="F88" s="5" t="s">
        <v>72</v>
      </c>
      <c r="G88" s="53"/>
    </row>
    <row r="89" spans="1:7">
      <c r="A89" s="52"/>
      <c r="B89" s="9"/>
      <c r="C89" s="26" t="s">
        <v>360</v>
      </c>
      <c r="F89" s="5" t="s">
        <v>14</v>
      </c>
      <c r="G89" s="53"/>
    </row>
    <row r="90" spans="1:7">
      <c r="A90" s="115"/>
      <c r="B90" s="91"/>
      <c r="D90" s="51"/>
      <c r="E90" s="116"/>
      <c r="F90" s="23"/>
      <c r="G90" s="116"/>
    </row>
    <row r="91" spans="1:7">
      <c r="A91" s="115">
        <v>42916</v>
      </c>
      <c r="B91" s="91" t="s">
        <v>322</v>
      </c>
      <c r="C91" s="91" t="s">
        <v>361</v>
      </c>
      <c r="D91" s="14">
        <v>972.86</v>
      </c>
      <c r="F91" s="35" t="s">
        <v>72</v>
      </c>
      <c r="G91" s="35" t="s">
        <v>362</v>
      </c>
    </row>
    <row r="92" spans="1:7">
      <c r="A92" s="115"/>
      <c r="B92" s="90" t="s">
        <v>62</v>
      </c>
      <c r="C92" s="91" t="s">
        <v>52</v>
      </c>
      <c r="E92" s="14">
        <f>+D91</f>
        <v>972.86</v>
      </c>
      <c r="F92" s="35" t="s">
        <v>72</v>
      </c>
      <c r="G92" s="92"/>
    </row>
    <row r="93" spans="1:7">
      <c r="A93" s="115"/>
      <c r="B93" s="91"/>
      <c r="C93" s="8" t="s">
        <v>363</v>
      </c>
      <c r="D93" s="117"/>
      <c r="E93" s="117"/>
      <c r="F93" s="35" t="s">
        <v>14</v>
      </c>
      <c r="G93" s="92"/>
    </row>
    <row r="94" spans="1:7">
      <c r="A94" s="93"/>
      <c r="B94" s="26"/>
      <c r="C94" s="26"/>
      <c r="D94" s="94"/>
      <c r="E94" s="94"/>
      <c r="F94" s="35"/>
      <c r="G94" s="92"/>
    </row>
    <row r="95" spans="1:7">
      <c r="A95" s="52" t="s">
        <v>364</v>
      </c>
      <c r="B95" s="9" t="s">
        <v>64</v>
      </c>
      <c r="C95" s="9" t="s">
        <v>320</v>
      </c>
      <c r="D95" s="14">
        <v>0</v>
      </c>
      <c r="F95" s="35" t="s">
        <v>72</v>
      </c>
      <c r="G95" s="35" t="s">
        <v>14</v>
      </c>
    </row>
    <row r="96" spans="1:7">
      <c r="A96" s="52"/>
      <c r="B96" s="11" t="s">
        <v>62</v>
      </c>
      <c r="C96" s="9" t="s">
        <v>52</v>
      </c>
      <c r="E96" s="14">
        <f>+D95</f>
        <v>0</v>
      </c>
      <c r="F96" s="35" t="s">
        <v>72</v>
      </c>
      <c r="G96" s="92"/>
    </row>
    <row r="97" spans="1:7">
      <c r="A97" s="93"/>
      <c r="B97" s="26"/>
      <c r="C97" s="28" t="s">
        <v>365</v>
      </c>
      <c r="D97" s="94"/>
      <c r="E97" s="94"/>
      <c r="F97" s="35" t="s">
        <v>14</v>
      </c>
      <c r="G97" s="92"/>
    </row>
    <row r="98" spans="1:7">
      <c r="A98" s="93"/>
      <c r="B98" s="26"/>
      <c r="C98" s="28"/>
      <c r="D98" s="94"/>
      <c r="E98" s="94"/>
      <c r="F98" s="35"/>
      <c r="G98" s="92"/>
    </row>
    <row r="99" spans="1:7">
      <c r="A99" s="52"/>
      <c r="B99" s="9"/>
      <c r="C99" s="23" t="s">
        <v>366</v>
      </c>
      <c r="D99" s="114"/>
      <c r="E99" s="114" t="s">
        <v>14</v>
      </c>
      <c r="F99" s="5"/>
      <c r="G99" s="53"/>
    </row>
    <row r="100" spans="1:7" ht="14">
      <c r="A100" s="52" t="s">
        <v>367</v>
      </c>
      <c r="B100" t="s">
        <v>104</v>
      </c>
      <c r="C100" t="s">
        <v>55</v>
      </c>
      <c r="D100" s="7">
        <v>0</v>
      </c>
      <c r="E100" s="7"/>
      <c r="F100" s="29" t="s">
        <v>14</v>
      </c>
      <c r="G100" s="5" t="s">
        <v>14</v>
      </c>
    </row>
    <row r="101" spans="1:7" ht="14">
      <c r="A101" s="25"/>
      <c r="B101" s="15" t="s">
        <v>105</v>
      </c>
      <c r="C101" s="15" t="s">
        <v>56</v>
      </c>
      <c r="D101" s="7"/>
      <c r="E101" s="7">
        <f>+D100</f>
        <v>0</v>
      </c>
      <c r="F101" s="29" t="s">
        <v>14</v>
      </c>
      <c r="G101" s="7"/>
    </row>
    <row r="102" spans="1:7">
      <c r="A102" s="25"/>
      <c r="B102" s="15"/>
      <c r="C102" s="27"/>
      <c r="D102" s="7"/>
      <c r="E102" s="7"/>
      <c r="F102" s="5"/>
    </row>
    <row r="103" spans="1:7" ht="14">
      <c r="A103" s="25"/>
      <c r="B103" s="17" t="s">
        <v>53</v>
      </c>
      <c r="C103" s="9" t="s">
        <v>57</v>
      </c>
      <c r="D103" s="7">
        <v>0</v>
      </c>
      <c r="E103" s="7"/>
      <c r="F103" s="29" t="s">
        <v>14</v>
      </c>
      <c r="G103" s="5" t="s">
        <v>14</v>
      </c>
    </row>
    <row r="104" spans="1:7" ht="14">
      <c r="A104" s="25"/>
      <c r="B104" s="11" t="s">
        <v>62</v>
      </c>
      <c r="C104" s="11" t="s">
        <v>63</v>
      </c>
      <c r="D104" s="7"/>
      <c r="E104" s="7">
        <f>+D103</f>
        <v>0</v>
      </c>
      <c r="F104" s="29" t="s">
        <v>14</v>
      </c>
      <c r="G104" s="7"/>
    </row>
    <row r="105" spans="1:7" ht="14">
      <c r="A105" s="25"/>
      <c r="B105" s="11"/>
      <c r="C105" s="27" t="s">
        <v>368</v>
      </c>
      <c r="D105" s="7"/>
      <c r="E105" s="7"/>
      <c r="F105" s="29"/>
      <c r="G105" s="7"/>
    </row>
    <row r="106" spans="1:7">
      <c r="A106" s="25"/>
      <c r="B106"/>
      <c r="C106" s="27" t="s">
        <v>369</v>
      </c>
      <c r="D106" s="7"/>
      <c r="E106" s="7"/>
      <c r="F106" s="5"/>
    </row>
    <row r="107" spans="1:7">
      <c r="A107" s="93"/>
      <c r="B107" s="26"/>
      <c r="C107" s="28"/>
      <c r="D107" s="94"/>
      <c r="E107" s="94"/>
      <c r="F107" s="35"/>
      <c r="G107" s="92"/>
    </row>
    <row r="108" spans="1:7" ht="14">
      <c r="A108" s="54"/>
      <c r="B108"/>
      <c r="C108" s="38" t="s">
        <v>87</v>
      </c>
      <c r="F108" s="5"/>
      <c r="G108" s="7"/>
    </row>
    <row r="109" spans="1:7">
      <c r="A109" s="54">
        <v>42916</v>
      </c>
      <c r="B109" t="s">
        <v>20</v>
      </c>
      <c r="C109" t="s">
        <v>88</v>
      </c>
      <c r="D109" s="14">
        <v>288077.96999999997</v>
      </c>
      <c r="F109" s="5" t="s">
        <v>72</v>
      </c>
      <c r="G109" s="5" t="s">
        <v>370</v>
      </c>
    </row>
    <row r="110" spans="1:7">
      <c r="A110" s="54"/>
      <c r="B110" s="15" t="s">
        <v>89</v>
      </c>
      <c r="C110" t="s">
        <v>90</v>
      </c>
      <c r="E110" s="14">
        <f>+D109</f>
        <v>288077.96999999997</v>
      </c>
      <c r="F110" s="5" t="s">
        <v>72</v>
      </c>
      <c r="G110" s="7"/>
    </row>
    <row r="111" spans="1:7">
      <c r="A111" s="52" t="s">
        <v>14</v>
      </c>
      <c r="B111" t="s">
        <v>89</v>
      </c>
      <c r="C111" t="s">
        <v>63</v>
      </c>
      <c r="D111" s="14">
        <v>558467</v>
      </c>
      <c r="F111" s="5" t="s">
        <v>72</v>
      </c>
      <c r="G111" s="5" t="s">
        <v>14</v>
      </c>
    </row>
    <row r="112" spans="1:7">
      <c r="A112" s="54"/>
      <c r="B112" s="15" t="s">
        <v>111</v>
      </c>
      <c r="C112" t="s">
        <v>91</v>
      </c>
      <c r="E112" s="14">
        <f>+D111</f>
        <v>558467</v>
      </c>
      <c r="F112" s="5" t="s">
        <v>72</v>
      </c>
      <c r="G112" s="7"/>
    </row>
    <row r="113" spans="1:10">
      <c r="A113" s="54"/>
      <c r="B113"/>
      <c r="C113" s="6" t="s">
        <v>371</v>
      </c>
      <c r="D113" s="55"/>
      <c r="E113" s="55"/>
      <c r="F113" s="5"/>
      <c r="G113" s="7"/>
    </row>
    <row r="114" spans="1:10" ht="14">
      <c r="A114" s="54"/>
      <c r="B114" s="41" t="s">
        <v>321</v>
      </c>
      <c r="D114" s="55"/>
      <c r="E114" s="55"/>
      <c r="F114" s="5"/>
      <c r="G114" s="7"/>
    </row>
    <row r="115" spans="1:10" ht="14">
      <c r="B115" s="41" t="s">
        <v>372</v>
      </c>
    </row>
    <row r="119" spans="1:10" ht="18">
      <c r="A119" s="76"/>
      <c r="B119"/>
      <c r="C119" s="1" t="s">
        <v>180</v>
      </c>
      <c r="D119" s="65"/>
      <c r="E119" s="65"/>
      <c r="F119" s="42"/>
      <c r="H119" s="62"/>
      <c r="J119" s="62"/>
    </row>
    <row r="120" spans="1:10" ht="17">
      <c r="A120" s="50"/>
      <c r="B120"/>
      <c r="C120" s="60" t="s">
        <v>149</v>
      </c>
      <c r="D120" s="7"/>
      <c r="E120" s="7"/>
      <c r="F120" s="42"/>
      <c r="G120" s="29"/>
      <c r="H120" s="5"/>
      <c r="J120" s="5"/>
    </row>
    <row r="121" spans="1:10">
      <c r="A121" s="50">
        <v>41820</v>
      </c>
      <c r="B121" s="17" t="s">
        <v>33</v>
      </c>
      <c r="C121" s="17" t="s">
        <v>45</v>
      </c>
      <c r="D121" s="7">
        <v>52642.67</v>
      </c>
      <c r="E121" s="7"/>
      <c r="F121" s="42"/>
      <c r="G121" s="5" t="s">
        <v>61</v>
      </c>
      <c r="H121" s="5" t="s">
        <v>150</v>
      </c>
      <c r="J121" s="5" t="s">
        <v>150</v>
      </c>
    </row>
    <row r="122" spans="1:10">
      <c r="A122" s="50"/>
      <c r="B122" s="17" t="s">
        <v>46</v>
      </c>
      <c r="C122" s="17" t="s">
        <v>47</v>
      </c>
      <c r="D122" s="7">
        <v>3283.86</v>
      </c>
      <c r="E122" s="7"/>
      <c r="F122" s="42"/>
      <c r="G122" s="5" t="s">
        <v>61</v>
      </c>
      <c r="H122" s="5"/>
      <c r="J122" s="5"/>
    </row>
    <row r="123" spans="1:10">
      <c r="A123" s="50"/>
      <c r="B123" s="17" t="s">
        <v>95</v>
      </c>
      <c r="C123" s="17" t="s">
        <v>48</v>
      </c>
      <c r="D123" s="7">
        <v>73.900000000000006</v>
      </c>
      <c r="E123" s="7"/>
      <c r="F123" s="73" t="s">
        <v>14</v>
      </c>
      <c r="G123" s="5" t="s">
        <v>61</v>
      </c>
      <c r="H123" s="5"/>
      <c r="J123" s="5"/>
    </row>
    <row r="124" spans="1:10">
      <c r="A124" s="50"/>
      <c r="B124" s="9" t="s">
        <v>123</v>
      </c>
      <c r="C124" s="9" t="s">
        <v>124</v>
      </c>
      <c r="D124" s="7">
        <v>90</v>
      </c>
      <c r="E124" s="7"/>
      <c r="F124" s="73">
        <f>SUM(D121:D124)</f>
        <v>56090.43</v>
      </c>
      <c r="G124" s="5" t="s">
        <v>61</v>
      </c>
      <c r="H124" s="5"/>
      <c r="J124" s="5"/>
    </row>
    <row r="125" spans="1:10">
      <c r="A125" s="50"/>
      <c r="B125" s="11" t="s">
        <v>93</v>
      </c>
      <c r="C125" s="9" t="s">
        <v>125</v>
      </c>
      <c r="D125" s="7"/>
      <c r="E125" s="7">
        <f>+D121</f>
        <v>52642.67</v>
      </c>
      <c r="F125" s="73"/>
      <c r="G125" s="5" t="s">
        <v>61</v>
      </c>
      <c r="H125" s="5"/>
      <c r="J125" s="5"/>
    </row>
    <row r="126" spans="1:10">
      <c r="A126" s="50"/>
      <c r="B126" s="15" t="s">
        <v>96</v>
      </c>
      <c r="C126" s="9" t="s">
        <v>125</v>
      </c>
      <c r="D126" s="7"/>
      <c r="E126" s="7">
        <f>+D122</f>
        <v>3283.86</v>
      </c>
      <c r="F126" s="42"/>
      <c r="G126" s="5" t="s">
        <v>61</v>
      </c>
      <c r="H126" s="5"/>
      <c r="J126" s="5"/>
    </row>
    <row r="127" spans="1:10">
      <c r="A127" s="50"/>
      <c r="B127" s="15" t="s">
        <v>94</v>
      </c>
      <c r="C127" s="9" t="s">
        <v>125</v>
      </c>
      <c r="D127" s="7"/>
      <c r="E127" s="7">
        <f>+D123</f>
        <v>73.900000000000006</v>
      </c>
      <c r="F127" s="42"/>
      <c r="G127" s="5" t="s">
        <v>61</v>
      </c>
      <c r="H127" s="5"/>
      <c r="J127" s="5"/>
    </row>
    <row r="128" spans="1:10">
      <c r="A128" s="50"/>
      <c r="B128" s="11" t="s">
        <v>126</v>
      </c>
      <c r="C128" s="9" t="s">
        <v>125</v>
      </c>
      <c r="D128" s="7"/>
      <c r="E128" s="7">
        <f>+D124</f>
        <v>90</v>
      </c>
      <c r="F128" s="73" t="s">
        <v>14</v>
      </c>
      <c r="G128" s="5" t="s">
        <v>61</v>
      </c>
      <c r="H128" s="5"/>
      <c r="J128" s="5"/>
    </row>
    <row r="129" spans="1:10">
      <c r="A129" s="50"/>
      <c r="B129"/>
      <c r="C129" s="6" t="s">
        <v>127</v>
      </c>
      <c r="D129" s="7"/>
      <c r="E129" s="7"/>
      <c r="F129" s="42"/>
      <c r="G129" s="5" t="s">
        <v>14</v>
      </c>
      <c r="H129" s="5"/>
      <c r="J129" s="5"/>
    </row>
    <row r="130" spans="1:10">
      <c r="A130" s="50"/>
      <c r="B130"/>
      <c r="C130" s="6"/>
      <c r="D130" s="7"/>
      <c r="E130" s="7"/>
      <c r="F130" s="42"/>
      <c r="G130" s="5" t="s">
        <v>14</v>
      </c>
      <c r="H130" s="5"/>
      <c r="J130" s="5"/>
    </row>
    <row r="131" spans="1:10" ht="17">
      <c r="A131" s="50"/>
      <c r="B131"/>
      <c r="C131" s="72" t="s">
        <v>128</v>
      </c>
      <c r="D131" s="34"/>
      <c r="E131" s="34"/>
      <c r="F131" s="42"/>
      <c r="G131" s="5" t="s">
        <v>14</v>
      </c>
      <c r="H131" s="5"/>
      <c r="J131" s="5"/>
    </row>
    <row r="132" spans="1:10">
      <c r="A132" s="50">
        <v>41820</v>
      </c>
      <c r="B132" s="17" t="s">
        <v>33</v>
      </c>
      <c r="C132" s="17" t="s">
        <v>45</v>
      </c>
      <c r="D132" s="7">
        <f>314.74+8995.37</f>
        <v>9310.11</v>
      </c>
      <c r="E132" s="7"/>
      <c r="F132" s="42"/>
      <c r="G132" s="5" t="s">
        <v>61</v>
      </c>
      <c r="H132" s="62" t="s">
        <v>151</v>
      </c>
      <c r="J132" s="62" t="s">
        <v>151</v>
      </c>
    </row>
    <row r="133" spans="1:10">
      <c r="A133" s="50"/>
      <c r="B133" s="9" t="s">
        <v>71</v>
      </c>
      <c r="C133" s="9" t="s">
        <v>129</v>
      </c>
      <c r="D133" s="7">
        <f>315+29+3368.95</f>
        <v>3712.95</v>
      </c>
      <c r="E133" s="7"/>
      <c r="F133" s="42"/>
      <c r="G133" s="5" t="s">
        <v>61</v>
      </c>
      <c r="H133" s="62"/>
      <c r="J133" s="62"/>
    </row>
    <row r="134" spans="1:10">
      <c r="A134" s="50"/>
      <c r="B134" s="9" t="s">
        <v>82</v>
      </c>
      <c r="C134" s="9" t="s">
        <v>130</v>
      </c>
      <c r="D134" s="7">
        <v>32.200000000000003</v>
      </c>
      <c r="E134" s="7"/>
      <c r="F134" s="73">
        <f>SUM(D132:D134)</f>
        <v>13055.260000000002</v>
      </c>
      <c r="G134" s="5" t="s">
        <v>61</v>
      </c>
      <c r="H134" s="62"/>
      <c r="J134" s="62"/>
    </row>
    <row r="135" spans="1:10">
      <c r="A135" s="50"/>
      <c r="B135" s="11" t="s">
        <v>93</v>
      </c>
      <c r="C135" s="9" t="s">
        <v>152</v>
      </c>
      <c r="D135" s="7"/>
      <c r="E135" s="7">
        <f>+D132</f>
        <v>9310.11</v>
      </c>
      <c r="F135" s="73"/>
      <c r="G135" s="5" t="s">
        <v>61</v>
      </c>
      <c r="H135" s="5"/>
      <c r="J135" s="5"/>
    </row>
    <row r="136" spans="1:10">
      <c r="A136" s="50"/>
      <c r="B136" s="11" t="s">
        <v>131</v>
      </c>
      <c r="C136" s="9" t="s">
        <v>152</v>
      </c>
      <c r="D136" s="7"/>
      <c r="E136" s="7">
        <f>+D133</f>
        <v>3712.95</v>
      </c>
      <c r="F136" s="42"/>
      <c r="G136" s="5" t="s">
        <v>61</v>
      </c>
      <c r="H136" s="5"/>
      <c r="J136" s="5"/>
    </row>
    <row r="137" spans="1:10">
      <c r="A137" s="50"/>
      <c r="B137" s="11" t="s">
        <v>83</v>
      </c>
      <c r="C137" s="9" t="s">
        <v>152</v>
      </c>
      <c r="D137" s="7"/>
      <c r="E137" s="7">
        <f>+D134</f>
        <v>32.200000000000003</v>
      </c>
      <c r="F137" s="42"/>
      <c r="G137" s="5" t="s">
        <v>61</v>
      </c>
      <c r="H137" s="5"/>
      <c r="J137" s="5"/>
    </row>
    <row r="138" spans="1:10">
      <c r="A138" s="50"/>
      <c r="B138" s="9"/>
      <c r="C138" s="6" t="s">
        <v>132</v>
      </c>
      <c r="D138" s="7"/>
      <c r="E138" s="7"/>
      <c r="F138" s="73"/>
      <c r="H138" s="62"/>
      <c r="J138" s="62"/>
    </row>
    <row r="139" spans="1:10">
      <c r="A139" s="76"/>
      <c r="B139"/>
      <c r="D139" s="65"/>
      <c r="E139" s="65"/>
      <c r="F139" s="42"/>
      <c r="H139" s="62"/>
      <c r="J139" s="62"/>
    </row>
    <row r="140" spans="1:10" ht="14">
      <c r="A140" s="50"/>
      <c r="C140" s="38" t="s">
        <v>114</v>
      </c>
      <c r="F140" s="42"/>
      <c r="G140"/>
      <c r="H140" s="6"/>
      <c r="J140" s="6"/>
    </row>
    <row r="141" spans="1:10">
      <c r="A141" s="50">
        <v>41820</v>
      </c>
      <c r="B141" t="s">
        <v>115</v>
      </c>
      <c r="C141" t="s">
        <v>112</v>
      </c>
      <c r="D141" s="14">
        <v>321.64</v>
      </c>
      <c r="F141" s="69" t="s">
        <v>153</v>
      </c>
      <c r="G141" s="5" t="s">
        <v>61</v>
      </c>
      <c r="H141" s="62" t="s">
        <v>154</v>
      </c>
      <c r="J141" s="62" t="s">
        <v>154</v>
      </c>
    </row>
    <row r="142" spans="1:10">
      <c r="A142" s="50"/>
      <c r="B142" s="15" t="s">
        <v>117</v>
      </c>
      <c r="C142" s="16" t="s">
        <v>98</v>
      </c>
      <c r="E142" s="14">
        <f>+D141</f>
        <v>321.64</v>
      </c>
      <c r="F142" s="70"/>
      <c r="G142" s="5" t="s">
        <v>61</v>
      </c>
      <c r="H142" s="6"/>
      <c r="J142" s="6"/>
    </row>
    <row r="143" spans="1:10">
      <c r="A143" s="50"/>
      <c r="B143" s="3" t="s">
        <v>33</v>
      </c>
      <c r="C143" s="3" t="s">
        <v>116</v>
      </c>
      <c r="D143" s="14">
        <v>321.64</v>
      </c>
      <c r="F143" s="69"/>
      <c r="G143" s="5" t="s">
        <v>61</v>
      </c>
      <c r="H143" s="6"/>
      <c r="J143" s="6"/>
    </row>
    <row r="144" spans="1:10">
      <c r="A144" s="50"/>
      <c r="B144" s="11" t="s">
        <v>20</v>
      </c>
      <c r="C144" s="16" t="s">
        <v>113</v>
      </c>
      <c r="E144" s="14">
        <f>+D143</f>
        <v>321.64</v>
      </c>
      <c r="F144" s="70"/>
      <c r="G144" s="5" t="s">
        <v>61</v>
      </c>
      <c r="H144" s="6"/>
      <c r="J144" s="6"/>
    </row>
    <row r="145" spans="1:10">
      <c r="A145" s="50"/>
      <c r="B145" s="15"/>
      <c r="C145" s="6" t="s">
        <v>155</v>
      </c>
      <c r="F145" s="70"/>
      <c r="H145" s="6"/>
      <c r="J145" s="6"/>
    </row>
    <row r="146" spans="1:10">
      <c r="A146" s="50"/>
      <c r="B146" s="15"/>
      <c r="C146" s="16"/>
      <c r="F146" s="70"/>
      <c r="G146" s="5" t="s">
        <v>14</v>
      </c>
      <c r="H146" s="6"/>
      <c r="J146" s="6"/>
    </row>
    <row r="147" spans="1:10">
      <c r="A147" s="50">
        <v>41820</v>
      </c>
      <c r="B147" t="s">
        <v>118</v>
      </c>
      <c r="C147" t="s">
        <v>112</v>
      </c>
      <c r="D147" s="14">
        <v>12800</v>
      </c>
      <c r="F147" s="69" t="s">
        <v>153</v>
      </c>
      <c r="G147" s="5" t="s">
        <v>61</v>
      </c>
      <c r="H147" s="62" t="s">
        <v>156</v>
      </c>
      <c r="J147" s="62" t="s">
        <v>156</v>
      </c>
    </row>
    <row r="148" spans="1:10">
      <c r="A148" s="50"/>
      <c r="B148" s="11" t="s">
        <v>120</v>
      </c>
      <c r="C148" s="16" t="s">
        <v>98</v>
      </c>
      <c r="E148" s="14">
        <f>+D147</f>
        <v>12800</v>
      </c>
      <c r="F148" s="70"/>
      <c r="G148" s="5" t="s">
        <v>61</v>
      </c>
      <c r="H148" s="6"/>
      <c r="J148" s="6"/>
    </row>
    <row r="149" spans="1:10">
      <c r="A149" s="50"/>
      <c r="B149" s="3" t="s">
        <v>33</v>
      </c>
      <c r="C149" s="3" t="s">
        <v>119</v>
      </c>
      <c r="D149" s="14">
        <v>12800</v>
      </c>
      <c r="F149" s="69"/>
      <c r="G149" s="5" t="s">
        <v>61</v>
      </c>
      <c r="H149" s="6"/>
      <c r="J149" s="6"/>
    </row>
    <row r="150" spans="1:10">
      <c r="A150" s="50"/>
      <c r="B150" s="11" t="s">
        <v>20</v>
      </c>
      <c r="C150" s="16" t="s">
        <v>113</v>
      </c>
      <c r="E150" s="14">
        <f>+D149</f>
        <v>12800</v>
      </c>
      <c r="F150" s="70"/>
      <c r="G150" s="5" t="s">
        <v>61</v>
      </c>
      <c r="H150" s="6"/>
      <c r="J150" s="6"/>
    </row>
    <row r="151" spans="1:10">
      <c r="A151" s="50"/>
      <c r="C151" s="6" t="s">
        <v>157</v>
      </c>
      <c r="F151" s="42"/>
      <c r="G151"/>
      <c r="H151" s="6"/>
      <c r="J151" s="6"/>
    </row>
    <row r="152" spans="1:10">
      <c r="A152" s="50"/>
      <c r="C152" s="6"/>
      <c r="F152" s="42"/>
      <c r="G152"/>
      <c r="H152" s="6"/>
      <c r="J152" s="6"/>
    </row>
    <row r="153" spans="1:10">
      <c r="A153" s="50">
        <v>41820</v>
      </c>
      <c r="B153" s="3" t="s">
        <v>158</v>
      </c>
      <c r="C153" t="s">
        <v>112</v>
      </c>
      <c r="D153" s="14">
        <v>96</v>
      </c>
      <c r="F153" s="69" t="s">
        <v>153</v>
      </c>
      <c r="G153" s="5" t="s">
        <v>61</v>
      </c>
      <c r="H153" s="62" t="s">
        <v>159</v>
      </c>
      <c r="J153" s="62" t="s">
        <v>159</v>
      </c>
    </row>
    <row r="154" spans="1:10">
      <c r="A154" s="50"/>
      <c r="B154" s="11" t="s">
        <v>160</v>
      </c>
      <c r="C154" s="16" t="s">
        <v>98</v>
      </c>
      <c r="E154" s="14">
        <f>+D153</f>
        <v>96</v>
      </c>
      <c r="F154" s="70"/>
      <c r="G154" s="5" t="s">
        <v>61</v>
      </c>
      <c r="H154" s="6"/>
      <c r="J154" s="6"/>
    </row>
    <row r="155" spans="1:10">
      <c r="A155" s="50"/>
      <c r="B155" s="3" t="s">
        <v>33</v>
      </c>
      <c r="C155" s="3" t="s">
        <v>119</v>
      </c>
      <c r="D155" s="14">
        <v>96</v>
      </c>
      <c r="F155" s="69"/>
      <c r="G155" s="5" t="s">
        <v>61</v>
      </c>
      <c r="H155" s="6"/>
      <c r="J155" s="6"/>
    </row>
    <row r="156" spans="1:10">
      <c r="A156" s="50"/>
      <c r="B156" s="11" t="s">
        <v>20</v>
      </c>
      <c r="C156" s="16" t="s">
        <v>113</v>
      </c>
      <c r="E156" s="14">
        <f>+D155</f>
        <v>96</v>
      </c>
      <c r="F156" s="70"/>
      <c r="G156" s="5" t="s">
        <v>61</v>
      </c>
      <c r="H156" s="6"/>
      <c r="J156" s="6"/>
    </row>
    <row r="157" spans="1:10">
      <c r="A157" s="50"/>
      <c r="C157" s="6" t="s">
        <v>155</v>
      </c>
      <c r="F157" s="42"/>
      <c r="G157"/>
      <c r="H157" s="6"/>
      <c r="J157" s="6"/>
    </row>
    <row r="158" spans="1:10">
      <c r="A158" s="76"/>
      <c r="B158"/>
      <c r="D158" s="65"/>
      <c r="E158" s="65"/>
      <c r="F158" s="42"/>
      <c r="H158" s="62"/>
      <c r="J158" s="62"/>
    </row>
    <row r="159" spans="1:10" ht="14">
      <c r="A159" s="50"/>
      <c r="B159" s="9"/>
      <c r="C159" s="38" t="s">
        <v>161</v>
      </c>
      <c r="D159" s="7"/>
      <c r="E159" s="7"/>
      <c r="F159" s="73"/>
      <c r="H159" s="62"/>
      <c r="J159" s="62"/>
    </row>
    <row r="160" spans="1:10">
      <c r="A160" s="50">
        <v>41820</v>
      </c>
      <c r="B160" t="s">
        <v>162</v>
      </c>
      <c r="C160" t="s">
        <v>112</v>
      </c>
      <c r="D160" s="14">
        <v>240</v>
      </c>
      <c r="F160" s="73" t="s">
        <v>163</v>
      </c>
      <c r="H160" s="62" t="s">
        <v>164</v>
      </c>
      <c r="J160" s="62" t="s">
        <v>164</v>
      </c>
    </row>
    <row r="161" spans="1:10">
      <c r="A161" s="50"/>
      <c r="B161" s="11" t="s">
        <v>71</v>
      </c>
      <c r="C161" s="16" t="s">
        <v>165</v>
      </c>
      <c r="E161" s="14">
        <f>+D160</f>
        <v>240</v>
      </c>
      <c r="F161" s="73"/>
      <c r="H161" s="62"/>
      <c r="J161" s="62"/>
    </row>
    <row r="162" spans="1:10">
      <c r="A162" s="50"/>
      <c r="B162" s="3" t="s">
        <v>33</v>
      </c>
      <c r="C162" s="3" t="s">
        <v>166</v>
      </c>
      <c r="D162" s="14">
        <v>240</v>
      </c>
      <c r="F162" s="73"/>
      <c r="H162" s="62"/>
      <c r="J162" s="62"/>
    </row>
    <row r="163" spans="1:10">
      <c r="A163" s="50"/>
      <c r="B163" s="11" t="s">
        <v>20</v>
      </c>
      <c r="C163" s="16" t="s">
        <v>113</v>
      </c>
      <c r="E163" s="14">
        <f>+D162</f>
        <v>240</v>
      </c>
      <c r="F163" s="73"/>
      <c r="H163" s="62"/>
      <c r="J163" s="62"/>
    </row>
    <row r="164" spans="1:10">
      <c r="A164" s="50"/>
      <c r="B164" s="11"/>
      <c r="C164" s="16"/>
      <c r="F164" s="73"/>
      <c r="H164" s="62"/>
      <c r="J164" s="62"/>
    </row>
    <row r="165" spans="1:10">
      <c r="A165" s="50"/>
      <c r="B165" t="s">
        <v>167</v>
      </c>
      <c r="C165" t="s">
        <v>112</v>
      </c>
      <c r="D165" s="14">
        <v>1579.36</v>
      </c>
      <c r="F165" s="73" t="s">
        <v>163</v>
      </c>
      <c r="H165" s="62" t="s">
        <v>168</v>
      </c>
      <c r="J165" s="62" t="s">
        <v>168</v>
      </c>
    </row>
    <row r="166" spans="1:10">
      <c r="A166" s="50"/>
      <c r="B166" s="11" t="s">
        <v>71</v>
      </c>
      <c r="C166" s="16" t="s">
        <v>165</v>
      </c>
      <c r="E166" s="14">
        <f>+D165</f>
        <v>1579.36</v>
      </c>
      <c r="F166" s="73"/>
      <c r="H166" s="62"/>
      <c r="J166" s="62"/>
    </row>
    <row r="167" spans="1:10">
      <c r="A167" s="50"/>
      <c r="B167" s="3" t="s">
        <v>33</v>
      </c>
      <c r="C167" s="3" t="s">
        <v>169</v>
      </c>
      <c r="D167" s="14">
        <v>1579.36</v>
      </c>
      <c r="F167" s="73"/>
      <c r="H167" s="62"/>
      <c r="J167" s="62"/>
    </row>
    <row r="168" spans="1:10" ht="15.75" customHeight="1">
      <c r="A168" s="50"/>
      <c r="B168" s="11" t="s">
        <v>20</v>
      </c>
      <c r="C168" s="16" t="s">
        <v>113</v>
      </c>
      <c r="E168" s="14">
        <f>+D167</f>
        <v>1579.36</v>
      </c>
      <c r="F168" s="73"/>
      <c r="H168" s="62"/>
      <c r="J168" s="62"/>
    </row>
    <row r="169" spans="1:10">
      <c r="A169" s="76"/>
      <c r="B169"/>
      <c r="D169" s="65"/>
      <c r="E169" s="65"/>
      <c r="F169" s="42"/>
      <c r="H169" s="62"/>
      <c r="J169" s="62"/>
    </row>
    <row r="170" spans="1:10" ht="17">
      <c r="A170" s="50"/>
      <c r="B170"/>
      <c r="C170" s="60" t="s">
        <v>170</v>
      </c>
      <c r="D170" s="7"/>
      <c r="E170" s="7"/>
      <c r="F170" s="42"/>
      <c r="G170" s="29"/>
      <c r="H170" s="5"/>
      <c r="J170" s="5"/>
    </row>
    <row r="171" spans="1:10" ht="14">
      <c r="A171" s="89">
        <v>41820</v>
      </c>
      <c r="B171" s="3" t="s">
        <v>171</v>
      </c>
      <c r="C171" s="9" t="s">
        <v>172</v>
      </c>
      <c r="D171" s="78">
        <v>4.68</v>
      </c>
      <c r="E171" s="78"/>
      <c r="F171" s="69" t="s">
        <v>173</v>
      </c>
      <c r="G171" s="29" t="s">
        <v>72</v>
      </c>
      <c r="H171" s="5" t="s">
        <v>174</v>
      </c>
      <c r="J171" s="5" t="s">
        <v>174</v>
      </c>
    </row>
    <row r="172" spans="1:10" ht="14">
      <c r="A172" s="89"/>
      <c r="B172" s="11" t="s">
        <v>101</v>
      </c>
      <c r="C172" s="9" t="s">
        <v>175</v>
      </c>
      <c r="D172" s="78"/>
      <c r="E172" s="78">
        <f>+D171</f>
        <v>4.68</v>
      </c>
      <c r="F172" s="79"/>
      <c r="G172" s="29" t="s">
        <v>72</v>
      </c>
      <c r="H172" s="5"/>
      <c r="J172" s="5"/>
    </row>
    <row r="173" spans="1:10" ht="14">
      <c r="A173" s="89"/>
      <c r="B173" s="3" t="s">
        <v>176</v>
      </c>
      <c r="C173" s="9" t="s">
        <v>98</v>
      </c>
      <c r="D173" s="78">
        <v>4.68</v>
      </c>
      <c r="E173" s="78"/>
      <c r="F173" s="79"/>
      <c r="G173" s="29" t="s">
        <v>72</v>
      </c>
      <c r="H173" s="5"/>
      <c r="J173" s="5"/>
    </row>
    <row r="174" spans="1:10" ht="14">
      <c r="A174" s="89"/>
      <c r="B174" s="11" t="s">
        <v>177</v>
      </c>
      <c r="C174" s="9" t="s">
        <v>178</v>
      </c>
      <c r="D174" s="78"/>
      <c r="E174" s="78">
        <f>+D173</f>
        <v>4.68</v>
      </c>
      <c r="F174" s="79"/>
      <c r="G174" s="29" t="s">
        <v>72</v>
      </c>
      <c r="H174" s="5"/>
      <c r="J174" s="5"/>
    </row>
    <row r="175" spans="1:10" ht="14">
      <c r="A175" s="50"/>
      <c r="B175"/>
      <c r="C175" s="8" t="s">
        <v>179</v>
      </c>
      <c r="D175" s="7"/>
      <c r="E175" s="7"/>
      <c r="F175" s="42"/>
      <c r="G175" s="29"/>
      <c r="H175" s="5"/>
      <c r="J175" s="5"/>
    </row>
  </sheetData>
  <printOptions gridLines="1"/>
  <pageMargins left="0.25" right="0.25" top="0.75" bottom="1" header="0.5" footer="0.5"/>
  <pageSetup scale="90" orientation="landscape" horizontalDpi="90" verticalDpi="9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4025F-94EB-490B-ACE3-CF8F253B514E}">
  <dimension ref="A1:I203"/>
  <sheetViews>
    <sheetView zoomScaleNormal="100" workbookViewId="0">
      <selection activeCell="C162" sqref="C162"/>
    </sheetView>
  </sheetViews>
  <sheetFormatPr defaultRowHeight="12.5"/>
  <cols>
    <col min="1" max="1" width="9.1796875" customWidth="1"/>
    <col min="2" max="2" width="26.81640625" customWidth="1"/>
    <col min="3" max="3" width="50.453125" customWidth="1"/>
    <col min="4" max="5" width="14.1796875" customWidth="1"/>
    <col min="6" max="6" width="12" customWidth="1"/>
    <col min="7" max="7" width="3.1796875" customWidth="1"/>
  </cols>
  <sheetData>
    <row r="1" spans="1:8" ht="18">
      <c r="A1" s="44" t="s">
        <v>14</v>
      </c>
      <c r="B1" s="19" t="s">
        <v>14</v>
      </c>
      <c r="C1" s="119" t="s">
        <v>1797</v>
      </c>
      <c r="D1" s="97" t="s">
        <v>14</v>
      </c>
      <c r="E1" s="19"/>
      <c r="G1" s="463" t="s">
        <v>85</v>
      </c>
      <c r="H1" s="7"/>
    </row>
    <row r="2" spans="1:8" ht="12" customHeight="1">
      <c r="A2" s="44"/>
      <c r="B2" s="19"/>
      <c r="C2" s="463"/>
      <c r="D2" s="33" t="s">
        <v>14</v>
      </c>
      <c r="E2" s="33"/>
      <c r="F2" s="463"/>
      <c r="G2" s="7"/>
      <c r="H2" s="7"/>
    </row>
    <row r="3" spans="1:8" ht="15.5">
      <c r="A3" s="45" t="s">
        <v>15</v>
      </c>
      <c r="B3" s="20" t="s">
        <v>16</v>
      </c>
      <c r="C3" s="20" t="s">
        <v>17</v>
      </c>
      <c r="D3" s="34" t="s">
        <v>18</v>
      </c>
      <c r="E3" s="34" t="s">
        <v>19</v>
      </c>
      <c r="F3" s="463"/>
      <c r="G3" s="98"/>
      <c r="H3" s="7"/>
    </row>
    <row r="4" spans="1:8" ht="14.5" customHeight="1">
      <c r="A4" s="76"/>
      <c r="C4" s="131" t="s">
        <v>503</v>
      </c>
      <c r="D4" s="83"/>
      <c r="E4" s="14"/>
      <c r="F4" s="30"/>
      <c r="G4" s="5"/>
      <c r="H4" s="62"/>
    </row>
    <row r="5" spans="1:8" ht="17" customHeight="1">
      <c r="A5" s="154">
        <v>43445</v>
      </c>
      <c r="B5" s="19" t="s">
        <v>504</v>
      </c>
      <c r="C5" s="6" t="s">
        <v>195</v>
      </c>
      <c r="D5" s="136">
        <v>1200</v>
      </c>
      <c r="E5" s="14"/>
      <c r="F5" s="23" t="s">
        <v>148</v>
      </c>
      <c r="G5" s="5" t="s">
        <v>61</v>
      </c>
      <c r="H5" s="62" t="s">
        <v>32</v>
      </c>
    </row>
    <row r="6" spans="1:8" ht="17" customHeight="1">
      <c r="A6" s="76"/>
      <c r="B6" s="19" t="s">
        <v>505</v>
      </c>
      <c r="C6" s="6" t="s">
        <v>207</v>
      </c>
      <c r="D6" s="136">
        <v>200000</v>
      </c>
      <c r="E6" s="14"/>
      <c r="F6" s="23"/>
      <c r="G6" s="5" t="s">
        <v>61</v>
      </c>
      <c r="H6" s="62">
        <v>13331</v>
      </c>
    </row>
    <row r="7" spans="1:8" ht="17" customHeight="1">
      <c r="A7" s="76"/>
      <c r="B7" s="19" t="s">
        <v>506</v>
      </c>
      <c r="C7" s="6" t="s">
        <v>208</v>
      </c>
      <c r="D7" s="136">
        <v>5000</v>
      </c>
      <c r="E7" s="14"/>
      <c r="F7" s="23"/>
      <c r="G7" s="5" t="s">
        <v>61</v>
      </c>
      <c r="H7" s="62" t="s">
        <v>14</v>
      </c>
    </row>
    <row r="8" spans="1:8" ht="17" customHeight="1">
      <c r="A8" s="76"/>
      <c r="B8" s="19" t="s">
        <v>507</v>
      </c>
      <c r="C8" s="6" t="s">
        <v>508</v>
      </c>
      <c r="D8" s="136">
        <v>7000</v>
      </c>
      <c r="E8" s="14"/>
      <c r="F8" s="23"/>
      <c r="G8" s="5" t="s">
        <v>61</v>
      </c>
      <c r="H8" s="62"/>
    </row>
    <row r="9" spans="1:8" ht="17" customHeight="1">
      <c r="A9" s="76"/>
      <c r="B9" s="19" t="s">
        <v>509</v>
      </c>
      <c r="C9" s="6" t="s">
        <v>209</v>
      </c>
      <c r="D9" s="136">
        <v>40000</v>
      </c>
      <c r="E9" s="14"/>
      <c r="F9" s="23"/>
      <c r="G9" s="5" t="s">
        <v>61</v>
      </c>
      <c r="H9" s="62"/>
    </row>
    <row r="10" spans="1:8" ht="17" customHeight="1">
      <c r="A10" s="76"/>
      <c r="B10" s="19" t="s">
        <v>510</v>
      </c>
      <c r="C10" s="6" t="s">
        <v>210</v>
      </c>
      <c r="D10" s="136">
        <v>15000</v>
      </c>
      <c r="E10" s="14"/>
      <c r="F10" s="23"/>
      <c r="G10" s="5" t="s">
        <v>61</v>
      </c>
      <c r="H10" s="62"/>
    </row>
    <row r="11" spans="1:8" ht="17" customHeight="1">
      <c r="A11" s="76"/>
      <c r="B11" s="19" t="s">
        <v>511</v>
      </c>
      <c r="C11" s="6" t="s">
        <v>211</v>
      </c>
      <c r="D11" s="136">
        <v>30000</v>
      </c>
      <c r="E11" s="14"/>
      <c r="F11" s="23"/>
      <c r="G11" s="5" t="s">
        <v>61</v>
      </c>
      <c r="H11" s="62"/>
    </row>
    <row r="12" spans="1:8" ht="17" customHeight="1">
      <c r="A12" s="76"/>
      <c r="B12" s="19" t="s">
        <v>512</v>
      </c>
      <c r="C12" s="6" t="s">
        <v>288</v>
      </c>
      <c r="D12" s="136">
        <v>3000</v>
      </c>
      <c r="E12" s="14"/>
      <c r="F12" s="23"/>
      <c r="G12" s="5" t="s">
        <v>61</v>
      </c>
      <c r="H12" s="62"/>
    </row>
    <row r="13" spans="1:8" ht="17" customHeight="1">
      <c r="A13" s="76"/>
      <c r="B13" s="19" t="s">
        <v>513</v>
      </c>
      <c r="C13" s="6" t="s">
        <v>514</v>
      </c>
      <c r="D13" s="136">
        <v>1000</v>
      </c>
      <c r="E13" s="14"/>
      <c r="F13" s="23"/>
      <c r="G13" s="5" t="s">
        <v>61</v>
      </c>
      <c r="H13" s="62"/>
    </row>
    <row r="14" spans="1:8" ht="17" customHeight="1">
      <c r="A14" s="76"/>
      <c r="B14" s="19" t="s">
        <v>515</v>
      </c>
      <c r="C14" s="6" t="s">
        <v>516</v>
      </c>
      <c r="D14" s="136">
        <v>1000</v>
      </c>
      <c r="E14" s="14"/>
      <c r="F14" s="23"/>
      <c r="G14" s="5" t="s">
        <v>61</v>
      </c>
      <c r="H14" s="62"/>
    </row>
    <row r="15" spans="1:8" ht="17" customHeight="1">
      <c r="A15" s="76"/>
      <c r="B15" s="19" t="s">
        <v>517</v>
      </c>
      <c r="C15" s="6" t="s">
        <v>289</v>
      </c>
      <c r="D15" s="136">
        <v>0</v>
      </c>
      <c r="E15" s="14"/>
      <c r="F15" s="23"/>
      <c r="G15" s="5" t="s">
        <v>61</v>
      </c>
      <c r="H15" s="62"/>
    </row>
    <row r="16" spans="1:8" ht="17" customHeight="1">
      <c r="A16" s="76"/>
      <c r="B16" s="19" t="s">
        <v>518</v>
      </c>
      <c r="C16" s="6" t="s">
        <v>272</v>
      </c>
      <c r="D16" s="136">
        <v>850</v>
      </c>
      <c r="E16" s="14"/>
      <c r="F16" s="23"/>
      <c r="G16" s="5" t="s">
        <v>61</v>
      </c>
      <c r="H16" s="62"/>
    </row>
    <row r="17" spans="1:8" ht="17" customHeight="1">
      <c r="A17" s="76"/>
      <c r="B17" s="19" t="s">
        <v>519</v>
      </c>
      <c r="C17" s="6" t="s">
        <v>134</v>
      </c>
      <c r="D17" s="136">
        <v>700</v>
      </c>
      <c r="E17" s="14"/>
      <c r="F17" s="23"/>
      <c r="G17" s="5" t="s">
        <v>61</v>
      </c>
      <c r="H17" s="62"/>
    </row>
    <row r="18" spans="1:8" ht="17" customHeight="1">
      <c r="A18" s="76"/>
      <c r="B18" s="19" t="s">
        <v>520</v>
      </c>
      <c r="C18" s="6" t="s">
        <v>254</v>
      </c>
      <c r="D18" s="155">
        <v>30000</v>
      </c>
      <c r="E18" s="14"/>
      <c r="F18" s="23"/>
      <c r="G18" s="5" t="s">
        <v>61</v>
      </c>
      <c r="H18" s="62"/>
    </row>
    <row r="19" spans="1:8" ht="17" customHeight="1">
      <c r="A19" s="76"/>
      <c r="B19" s="19" t="s">
        <v>521</v>
      </c>
      <c r="C19" s="6" t="s">
        <v>196</v>
      </c>
      <c r="D19" s="136">
        <v>150</v>
      </c>
      <c r="E19" s="14"/>
      <c r="F19" s="23"/>
      <c r="G19" s="5" t="s">
        <v>61</v>
      </c>
      <c r="H19" s="62"/>
    </row>
    <row r="20" spans="1:8" ht="17" customHeight="1">
      <c r="A20" s="76"/>
      <c r="B20" s="19" t="s">
        <v>522</v>
      </c>
      <c r="C20" s="6" t="s">
        <v>523</v>
      </c>
      <c r="D20" s="136">
        <v>0</v>
      </c>
      <c r="E20" s="14"/>
      <c r="F20" s="23"/>
      <c r="G20" s="5" t="s">
        <v>61</v>
      </c>
      <c r="H20" s="62"/>
    </row>
    <row r="21" spans="1:8" ht="17" customHeight="1">
      <c r="A21" s="76"/>
      <c r="B21" s="19" t="s">
        <v>524</v>
      </c>
      <c r="C21" s="6" t="s">
        <v>197</v>
      </c>
      <c r="D21" s="136">
        <v>300</v>
      </c>
      <c r="E21" s="14"/>
      <c r="F21" s="23"/>
      <c r="G21" s="5" t="s">
        <v>61</v>
      </c>
      <c r="H21" s="62"/>
    </row>
    <row r="22" spans="1:8" ht="17" customHeight="1">
      <c r="A22" s="76"/>
      <c r="B22" s="19" t="s">
        <v>525</v>
      </c>
      <c r="C22" s="6" t="s">
        <v>242</v>
      </c>
      <c r="D22" s="136">
        <v>2200</v>
      </c>
      <c r="E22" s="14"/>
      <c r="F22" s="23"/>
      <c r="G22" s="5" t="s">
        <v>61</v>
      </c>
      <c r="H22" s="62"/>
    </row>
    <row r="23" spans="1:8" ht="17" customHeight="1">
      <c r="A23" s="76"/>
      <c r="B23" s="19" t="s">
        <v>526</v>
      </c>
      <c r="C23" s="6" t="s">
        <v>290</v>
      </c>
      <c r="D23" s="136">
        <v>0</v>
      </c>
      <c r="E23" s="14"/>
      <c r="F23" s="23"/>
      <c r="G23" s="5" t="s">
        <v>61</v>
      </c>
      <c r="H23" s="62"/>
    </row>
    <row r="24" spans="1:8" ht="17" customHeight="1">
      <c r="A24" s="76"/>
      <c r="B24" s="19" t="s">
        <v>527</v>
      </c>
      <c r="C24" s="6" t="s">
        <v>243</v>
      </c>
      <c r="D24" s="136">
        <v>200</v>
      </c>
      <c r="E24" s="14"/>
      <c r="F24" s="23"/>
      <c r="G24" s="5" t="s">
        <v>61</v>
      </c>
      <c r="H24" s="62"/>
    </row>
    <row r="25" spans="1:8" ht="17" customHeight="1">
      <c r="A25" s="76"/>
      <c r="B25" s="19" t="s">
        <v>528</v>
      </c>
      <c r="C25" s="6" t="s">
        <v>244</v>
      </c>
      <c r="D25" s="136">
        <v>1500</v>
      </c>
      <c r="E25" s="14"/>
      <c r="F25" s="23"/>
      <c r="G25" s="5" t="s">
        <v>61</v>
      </c>
      <c r="H25" s="62"/>
    </row>
    <row r="26" spans="1:8" ht="17" customHeight="1">
      <c r="A26" s="76"/>
      <c r="B26" s="19" t="s">
        <v>171</v>
      </c>
      <c r="C26" s="6" t="s">
        <v>245</v>
      </c>
      <c r="D26" s="136">
        <v>30000</v>
      </c>
      <c r="E26" s="14"/>
      <c r="F26" s="23"/>
      <c r="G26" s="5" t="s">
        <v>61</v>
      </c>
      <c r="H26" s="62"/>
    </row>
    <row r="27" spans="1:8" ht="17" customHeight="1">
      <c r="A27" s="76"/>
      <c r="B27" s="19" t="s">
        <v>529</v>
      </c>
      <c r="C27" s="6" t="s">
        <v>291</v>
      </c>
      <c r="D27" s="136">
        <v>1900</v>
      </c>
      <c r="E27" s="14"/>
      <c r="F27" s="23"/>
      <c r="G27" s="5" t="s">
        <v>61</v>
      </c>
      <c r="H27" s="62"/>
    </row>
    <row r="28" spans="1:8" ht="17" customHeight="1">
      <c r="A28" s="76"/>
      <c r="B28" s="19" t="s">
        <v>530</v>
      </c>
      <c r="C28" s="6" t="s">
        <v>273</v>
      </c>
      <c r="D28" s="136">
        <v>950</v>
      </c>
      <c r="E28" s="14"/>
      <c r="F28" s="23"/>
      <c r="G28" s="5" t="s">
        <v>61</v>
      </c>
      <c r="H28" s="62"/>
    </row>
    <row r="29" spans="1:8" ht="17" customHeight="1">
      <c r="A29" s="76"/>
      <c r="B29" s="19" t="s">
        <v>531</v>
      </c>
      <c r="C29" s="6" t="s">
        <v>246</v>
      </c>
      <c r="D29" s="136">
        <v>4300</v>
      </c>
      <c r="E29" s="14"/>
      <c r="F29" s="23"/>
      <c r="G29" s="5" t="s">
        <v>61</v>
      </c>
      <c r="H29" s="62"/>
    </row>
    <row r="30" spans="1:8" ht="17" customHeight="1">
      <c r="A30" s="76"/>
      <c r="B30" s="19" t="s">
        <v>532</v>
      </c>
      <c r="C30" s="6" t="s">
        <v>247</v>
      </c>
      <c r="D30" s="136">
        <v>3500</v>
      </c>
      <c r="E30" s="14"/>
      <c r="F30" s="23"/>
      <c r="G30" s="5" t="s">
        <v>61</v>
      </c>
      <c r="H30" s="62"/>
    </row>
    <row r="31" spans="1:8" ht="17" customHeight="1">
      <c r="A31" s="76"/>
      <c r="B31" s="19" t="s">
        <v>533</v>
      </c>
      <c r="C31" s="6" t="s">
        <v>248</v>
      </c>
      <c r="D31" s="136">
        <v>4000</v>
      </c>
      <c r="E31" s="14"/>
      <c r="F31" s="23"/>
      <c r="G31" s="5" t="s">
        <v>61</v>
      </c>
      <c r="H31" s="62"/>
    </row>
    <row r="32" spans="1:8" ht="17" customHeight="1">
      <c r="A32" s="76"/>
      <c r="B32" s="19" t="s">
        <v>534</v>
      </c>
      <c r="C32" s="6" t="s">
        <v>249</v>
      </c>
      <c r="D32" s="136">
        <v>800</v>
      </c>
      <c r="E32" s="14"/>
      <c r="F32" s="23"/>
      <c r="G32" s="5" t="s">
        <v>61</v>
      </c>
      <c r="H32" s="62"/>
    </row>
    <row r="33" spans="1:8" ht="17" customHeight="1">
      <c r="A33" s="76"/>
      <c r="B33" s="19" t="s">
        <v>535</v>
      </c>
      <c r="C33" s="6" t="s">
        <v>250</v>
      </c>
      <c r="D33" s="136">
        <v>4100</v>
      </c>
      <c r="E33" s="14"/>
      <c r="F33" s="23"/>
      <c r="G33" s="5" t="s">
        <v>61</v>
      </c>
      <c r="H33" s="62"/>
    </row>
    <row r="34" spans="1:8" ht="17" customHeight="1">
      <c r="A34" s="76"/>
      <c r="B34" s="19" t="s">
        <v>536</v>
      </c>
      <c r="C34" s="6" t="s">
        <v>251</v>
      </c>
      <c r="D34" s="136">
        <v>50</v>
      </c>
      <c r="E34" s="14"/>
      <c r="F34" s="23"/>
      <c r="G34" s="5" t="s">
        <v>61</v>
      </c>
      <c r="H34" s="62"/>
    </row>
    <row r="35" spans="1:8" ht="17" customHeight="1">
      <c r="A35" s="76"/>
      <c r="B35" s="19" t="s">
        <v>537</v>
      </c>
      <c r="C35" s="6" t="s">
        <v>274</v>
      </c>
      <c r="D35" s="136">
        <v>1500</v>
      </c>
      <c r="E35" s="14"/>
      <c r="F35" s="23"/>
      <c r="G35" s="5" t="s">
        <v>61</v>
      </c>
      <c r="H35" s="62"/>
    </row>
    <row r="36" spans="1:8" ht="17" customHeight="1">
      <c r="A36" s="76"/>
      <c r="B36" s="19" t="s">
        <v>538</v>
      </c>
      <c r="C36" s="6" t="s">
        <v>539</v>
      </c>
      <c r="D36" s="136">
        <v>8000</v>
      </c>
      <c r="E36" s="14"/>
      <c r="F36" s="23"/>
      <c r="G36" s="5" t="s">
        <v>61</v>
      </c>
      <c r="H36" s="62"/>
    </row>
    <row r="37" spans="1:8" ht="17" customHeight="1">
      <c r="A37" s="76"/>
      <c r="B37" s="19" t="s">
        <v>540</v>
      </c>
      <c r="C37" s="6" t="s">
        <v>252</v>
      </c>
      <c r="D37" s="136">
        <v>12000</v>
      </c>
      <c r="E37" s="14"/>
      <c r="F37" s="23"/>
      <c r="G37" s="5" t="s">
        <v>61</v>
      </c>
      <c r="H37" s="62"/>
    </row>
    <row r="38" spans="1:8" ht="17" customHeight="1">
      <c r="A38" s="76"/>
      <c r="B38" s="19" t="s">
        <v>541</v>
      </c>
      <c r="C38" s="6" t="s">
        <v>275</v>
      </c>
      <c r="D38" s="136">
        <v>50</v>
      </c>
      <c r="E38" s="14"/>
      <c r="F38" s="23"/>
      <c r="G38" s="5" t="s">
        <v>61</v>
      </c>
      <c r="H38" s="62"/>
    </row>
    <row r="39" spans="1:8" ht="17" customHeight="1">
      <c r="A39" s="76"/>
      <c r="B39" s="19" t="s">
        <v>542</v>
      </c>
      <c r="C39" s="6" t="s">
        <v>292</v>
      </c>
      <c r="D39" s="136">
        <v>550</v>
      </c>
      <c r="E39" s="14"/>
      <c r="F39" s="23"/>
      <c r="G39" s="5" t="s">
        <v>61</v>
      </c>
      <c r="H39" s="62"/>
    </row>
    <row r="40" spans="1:8" ht="17" customHeight="1">
      <c r="A40" s="76"/>
      <c r="B40" s="19" t="s">
        <v>475</v>
      </c>
      <c r="C40" s="6" t="s">
        <v>410</v>
      </c>
      <c r="D40" s="136">
        <v>6700</v>
      </c>
      <c r="E40" s="14"/>
      <c r="F40" s="23"/>
      <c r="G40" s="5" t="s">
        <v>61</v>
      </c>
      <c r="H40" s="62"/>
    </row>
    <row r="41" spans="1:8" ht="17" customHeight="1">
      <c r="A41" s="76"/>
      <c r="B41" s="19" t="s">
        <v>543</v>
      </c>
      <c r="C41" s="6" t="s">
        <v>544</v>
      </c>
      <c r="D41" s="136">
        <f>598685</f>
        <v>598685</v>
      </c>
      <c r="E41" s="14"/>
      <c r="F41" s="23"/>
      <c r="G41" s="5" t="s">
        <v>61</v>
      </c>
      <c r="H41" s="62"/>
    </row>
    <row r="42" spans="1:8" ht="17" customHeight="1">
      <c r="A42" s="76"/>
      <c r="B42" s="19" t="s">
        <v>545</v>
      </c>
      <c r="C42" s="6" t="s">
        <v>133</v>
      </c>
      <c r="D42" s="136">
        <v>3000</v>
      </c>
      <c r="E42" s="14"/>
      <c r="F42" s="23"/>
      <c r="G42" s="5" t="s">
        <v>61</v>
      </c>
      <c r="H42" s="62"/>
    </row>
    <row r="43" spans="1:8" ht="17" customHeight="1">
      <c r="A43" s="76"/>
      <c r="B43" s="19" t="s">
        <v>266</v>
      </c>
      <c r="C43" s="6" t="s">
        <v>276</v>
      </c>
      <c r="D43" s="136">
        <v>4000</v>
      </c>
      <c r="E43" s="14"/>
      <c r="F43" s="23"/>
      <c r="G43" s="5" t="s">
        <v>61</v>
      </c>
      <c r="H43" s="62"/>
    </row>
    <row r="44" spans="1:8" ht="17" customHeight="1">
      <c r="A44" s="76"/>
      <c r="B44" s="19" t="s">
        <v>285</v>
      </c>
      <c r="C44" s="6" t="s">
        <v>293</v>
      </c>
      <c r="D44" s="136">
        <v>14700</v>
      </c>
      <c r="E44" s="14"/>
      <c r="F44" s="23"/>
      <c r="G44" s="5" t="s">
        <v>61</v>
      </c>
      <c r="H44" s="62"/>
    </row>
    <row r="45" spans="1:8" ht="17" customHeight="1">
      <c r="A45" s="76"/>
      <c r="B45" s="19" t="s">
        <v>409</v>
      </c>
      <c r="C45" s="6" t="s">
        <v>432</v>
      </c>
      <c r="D45" s="136">
        <v>210000</v>
      </c>
      <c r="E45" s="14"/>
      <c r="F45" s="23"/>
      <c r="G45" s="5" t="s">
        <v>61</v>
      </c>
      <c r="H45" s="62"/>
    </row>
    <row r="46" spans="1:8" ht="17" customHeight="1">
      <c r="A46" s="76"/>
      <c r="B46" s="19" t="s">
        <v>501</v>
      </c>
      <c r="C46" s="6" t="s">
        <v>546</v>
      </c>
      <c r="D46" s="136">
        <v>33528609</v>
      </c>
      <c r="E46" s="14"/>
      <c r="F46" s="23"/>
      <c r="G46" s="5" t="s">
        <v>61</v>
      </c>
      <c r="H46" s="62"/>
    </row>
    <row r="47" spans="1:8" ht="17" customHeight="1">
      <c r="A47" s="76"/>
      <c r="B47" s="19" t="s">
        <v>547</v>
      </c>
      <c r="C47" s="6" t="s">
        <v>253</v>
      </c>
      <c r="D47" s="136">
        <v>300</v>
      </c>
      <c r="E47" s="14"/>
      <c r="F47" s="23"/>
      <c r="G47" s="5" t="s">
        <v>61</v>
      </c>
      <c r="H47" s="62"/>
    </row>
    <row r="48" spans="1:8" ht="17" customHeight="1">
      <c r="A48" s="76"/>
      <c r="B48" s="19" t="s">
        <v>548</v>
      </c>
      <c r="C48" s="6" t="s">
        <v>271</v>
      </c>
      <c r="D48" s="136">
        <v>5000</v>
      </c>
      <c r="E48" s="14"/>
      <c r="F48" s="23"/>
      <c r="G48" s="5" t="s">
        <v>61</v>
      </c>
      <c r="H48" s="62"/>
    </row>
    <row r="49" spans="1:8" ht="17" customHeight="1">
      <c r="A49" s="76"/>
      <c r="B49" s="19" t="s">
        <v>476</v>
      </c>
      <c r="C49" s="6" t="s">
        <v>294</v>
      </c>
      <c r="D49" s="136">
        <v>10000</v>
      </c>
      <c r="E49" s="14"/>
      <c r="F49" s="23"/>
      <c r="G49" s="5" t="s">
        <v>61</v>
      </c>
      <c r="H49" s="62"/>
    </row>
    <row r="50" spans="1:8" ht="17" customHeight="1">
      <c r="A50" s="76"/>
      <c r="B50" s="19" t="s">
        <v>549</v>
      </c>
      <c r="C50" s="6" t="s">
        <v>411</v>
      </c>
      <c r="D50" s="136">
        <v>85000</v>
      </c>
      <c r="E50" s="14"/>
      <c r="F50" s="23"/>
      <c r="G50" s="5" t="s">
        <v>61</v>
      </c>
      <c r="H50" s="62"/>
    </row>
    <row r="51" spans="1:8" ht="17" customHeight="1">
      <c r="A51" s="76"/>
      <c r="B51" s="19" t="s">
        <v>550</v>
      </c>
      <c r="C51" s="6" t="s">
        <v>551</v>
      </c>
      <c r="D51" s="136">
        <v>1100000</v>
      </c>
      <c r="E51" s="14"/>
      <c r="F51" s="23"/>
      <c r="G51" s="5" t="s">
        <v>61</v>
      </c>
      <c r="H51" s="62"/>
    </row>
    <row r="52" spans="1:8" ht="17" customHeight="1">
      <c r="A52" s="76"/>
      <c r="B52" s="19" t="s">
        <v>552</v>
      </c>
      <c r="C52" s="6" t="s">
        <v>295</v>
      </c>
      <c r="D52" s="136">
        <v>0</v>
      </c>
      <c r="E52" s="14"/>
      <c r="F52" s="23"/>
      <c r="G52" s="5" t="s">
        <v>61</v>
      </c>
      <c r="H52" s="62"/>
    </row>
    <row r="53" spans="1:8" ht="17" customHeight="1">
      <c r="A53" s="76"/>
      <c r="B53" s="19" t="s">
        <v>553</v>
      </c>
      <c r="C53" s="6" t="s">
        <v>412</v>
      </c>
      <c r="D53" s="136">
        <v>25</v>
      </c>
      <c r="E53" s="14" t="s">
        <v>14</v>
      </c>
      <c r="F53" s="23"/>
      <c r="G53" s="5" t="s">
        <v>61</v>
      </c>
      <c r="H53" s="62"/>
    </row>
    <row r="54" spans="1:8" ht="17" customHeight="1">
      <c r="A54" s="76"/>
      <c r="B54" s="19" t="s">
        <v>554</v>
      </c>
      <c r="C54" s="6" t="s">
        <v>555</v>
      </c>
      <c r="D54" s="136">
        <v>175</v>
      </c>
      <c r="E54" s="71" t="s">
        <v>14</v>
      </c>
      <c r="F54" s="23"/>
      <c r="G54" s="5" t="s">
        <v>61</v>
      </c>
      <c r="H54" s="62"/>
    </row>
    <row r="55" spans="1:8" ht="17" customHeight="1">
      <c r="A55" s="76"/>
      <c r="B55" s="19" t="s">
        <v>109</v>
      </c>
      <c r="C55" s="6" t="s">
        <v>181</v>
      </c>
      <c r="D55" s="136">
        <v>0</v>
      </c>
      <c r="E55" s="14"/>
      <c r="F55" s="23"/>
      <c r="G55" s="5" t="s">
        <v>61</v>
      </c>
      <c r="H55" s="62"/>
    </row>
    <row r="56" spans="1:8" ht="17" customHeight="1">
      <c r="A56" s="76"/>
      <c r="B56" s="19" t="s">
        <v>556</v>
      </c>
      <c r="C56" s="6" t="s">
        <v>182</v>
      </c>
      <c r="D56" s="136">
        <v>0</v>
      </c>
      <c r="E56" s="14"/>
      <c r="F56" s="23"/>
      <c r="G56" s="5" t="s">
        <v>61</v>
      </c>
      <c r="H56" s="62"/>
    </row>
    <row r="57" spans="1:8" ht="17" customHeight="1">
      <c r="A57" s="76"/>
      <c r="B57" s="19" t="s">
        <v>40</v>
      </c>
      <c r="C57" s="6" t="s">
        <v>183</v>
      </c>
      <c r="D57" s="136">
        <v>25000</v>
      </c>
      <c r="E57" s="14"/>
      <c r="F57" s="23"/>
      <c r="G57" s="5" t="s">
        <v>61</v>
      </c>
      <c r="H57" s="62"/>
    </row>
    <row r="58" spans="1:8" ht="17" customHeight="1">
      <c r="A58" s="76"/>
      <c r="B58" s="19" t="s">
        <v>557</v>
      </c>
      <c r="C58" s="6" t="s">
        <v>184</v>
      </c>
      <c r="D58" s="136">
        <v>1100</v>
      </c>
      <c r="E58" s="14"/>
      <c r="F58" s="23"/>
      <c r="G58" s="5" t="s">
        <v>61</v>
      </c>
      <c r="H58" s="62"/>
    </row>
    <row r="59" spans="1:8" ht="17" customHeight="1">
      <c r="A59" s="76"/>
      <c r="B59" s="19" t="s">
        <v>477</v>
      </c>
      <c r="C59" s="6" t="s">
        <v>185</v>
      </c>
      <c r="D59" s="136">
        <v>2700</v>
      </c>
      <c r="E59" s="14"/>
      <c r="F59" s="23"/>
      <c r="G59" s="5" t="s">
        <v>61</v>
      </c>
      <c r="H59" s="62"/>
    </row>
    <row r="60" spans="1:8" ht="17" customHeight="1">
      <c r="A60" s="76"/>
      <c r="B60" s="19" t="s">
        <v>281</v>
      </c>
      <c r="C60" s="6" t="s">
        <v>186</v>
      </c>
      <c r="D60" s="136">
        <v>10000</v>
      </c>
      <c r="E60" s="14"/>
      <c r="F60" s="23"/>
      <c r="G60" s="5" t="s">
        <v>61</v>
      </c>
      <c r="H60" s="62"/>
    </row>
    <row r="61" spans="1:8" ht="17" customHeight="1">
      <c r="A61" s="76"/>
      <c r="B61" s="19" t="s">
        <v>558</v>
      </c>
      <c r="C61" s="6" t="s">
        <v>187</v>
      </c>
      <c r="D61" s="136">
        <v>11000</v>
      </c>
      <c r="E61" s="14"/>
      <c r="F61" s="23"/>
      <c r="G61" s="5" t="s">
        <v>61</v>
      </c>
      <c r="H61" s="62"/>
    </row>
    <row r="62" spans="1:8" ht="17" customHeight="1">
      <c r="A62" s="76"/>
      <c r="B62" s="19" t="s">
        <v>559</v>
      </c>
      <c r="C62" s="6" t="s">
        <v>188</v>
      </c>
      <c r="D62" s="136">
        <v>200</v>
      </c>
      <c r="E62" s="14"/>
      <c r="F62" s="23"/>
      <c r="G62" s="5" t="s">
        <v>61</v>
      </c>
      <c r="H62" s="62"/>
    </row>
    <row r="63" spans="1:8" ht="17" customHeight="1">
      <c r="A63" s="76"/>
      <c r="B63" s="19" t="s">
        <v>560</v>
      </c>
      <c r="C63" s="6" t="s">
        <v>561</v>
      </c>
      <c r="D63" s="136">
        <v>0</v>
      </c>
      <c r="E63" s="14"/>
      <c r="F63" s="23"/>
      <c r="G63" s="5" t="s">
        <v>61</v>
      </c>
      <c r="H63" s="62"/>
    </row>
    <row r="64" spans="1:8" ht="17" customHeight="1">
      <c r="A64" s="76"/>
      <c r="B64" s="19" t="s">
        <v>562</v>
      </c>
      <c r="C64" s="6" t="s">
        <v>217</v>
      </c>
      <c r="D64" s="136">
        <v>2800</v>
      </c>
      <c r="E64" s="14"/>
      <c r="F64" s="23"/>
      <c r="G64" s="5" t="s">
        <v>61</v>
      </c>
      <c r="H64" s="62"/>
    </row>
    <row r="65" spans="1:8" ht="17" customHeight="1">
      <c r="A65" s="76"/>
      <c r="B65" s="19" t="s">
        <v>563</v>
      </c>
      <c r="C65" s="6" t="s">
        <v>218</v>
      </c>
      <c r="D65" s="136">
        <v>100</v>
      </c>
      <c r="E65" s="14"/>
      <c r="F65" s="23"/>
      <c r="G65" s="5" t="s">
        <v>61</v>
      </c>
      <c r="H65" s="62"/>
    </row>
    <row r="66" spans="1:8" ht="17" customHeight="1">
      <c r="A66" s="76"/>
      <c r="B66" s="19" t="s">
        <v>564</v>
      </c>
      <c r="C66" s="6" t="s">
        <v>219</v>
      </c>
      <c r="D66" s="136">
        <v>10000</v>
      </c>
      <c r="E66" s="14"/>
      <c r="F66" s="23"/>
      <c r="G66" s="5" t="s">
        <v>61</v>
      </c>
      <c r="H66" s="62"/>
    </row>
    <row r="67" spans="1:8" ht="17" customHeight="1">
      <c r="A67" s="76"/>
      <c r="B67" s="19" t="s">
        <v>565</v>
      </c>
      <c r="C67" s="6" t="s">
        <v>220</v>
      </c>
      <c r="D67" s="136">
        <v>200</v>
      </c>
      <c r="E67" s="14"/>
      <c r="F67" s="23"/>
      <c r="G67" s="5" t="s">
        <v>61</v>
      </c>
      <c r="H67" s="62"/>
    </row>
    <row r="68" spans="1:8" ht="17" customHeight="1">
      <c r="A68" s="76"/>
      <c r="B68" s="19" t="s">
        <v>566</v>
      </c>
      <c r="C68" s="6" t="s">
        <v>221</v>
      </c>
      <c r="D68" s="136">
        <v>500</v>
      </c>
      <c r="E68" s="14"/>
      <c r="F68" s="23"/>
      <c r="G68" s="5" t="s">
        <v>61</v>
      </c>
      <c r="H68" s="62"/>
    </row>
    <row r="69" spans="1:8" ht="17" customHeight="1">
      <c r="A69" s="76"/>
      <c r="B69" s="19" t="s">
        <v>567</v>
      </c>
      <c r="C69" s="6" t="s">
        <v>222</v>
      </c>
      <c r="D69" s="136">
        <v>120</v>
      </c>
      <c r="E69" s="14"/>
      <c r="F69" s="23"/>
      <c r="G69" s="5" t="s">
        <v>61</v>
      </c>
      <c r="H69" s="62"/>
    </row>
    <row r="70" spans="1:8" ht="17" customHeight="1">
      <c r="A70" s="76"/>
      <c r="B70" s="19" t="s">
        <v>568</v>
      </c>
      <c r="C70" s="6" t="s">
        <v>223</v>
      </c>
      <c r="D70" s="136">
        <v>180</v>
      </c>
      <c r="E70" s="14"/>
      <c r="F70" s="23"/>
      <c r="G70" s="5" t="s">
        <v>61</v>
      </c>
      <c r="H70" s="62"/>
    </row>
    <row r="71" spans="1:8" ht="17" customHeight="1">
      <c r="A71" s="76"/>
      <c r="B71" s="19" t="s">
        <v>569</v>
      </c>
      <c r="C71" s="6" t="s">
        <v>413</v>
      </c>
      <c r="D71" s="136">
        <v>0</v>
      </c>
      <c r="E71" s="14"/>
      <c r="F71" s="23"/>
      <c r="G71" s="5" t="s">
        <v>61</v>
      </c>
      <c r="H71" s="62"/>
    </row>
    <row r="72" spans="1:8" ht="17" customHeight="1">
      <c r="A72" s="76"/>
      <c r="B72" s="19" t="s">
        <v>570</v>
      </c>
      <c r="C72" s="6" t="s">
        <v>224</v>
      </c>
      <c r="D72" s="136">
        <v>300</v>
      </c>
      <c r="E72" s="14"/>
      <c r="F72" s="23"/>
      <c r="G72" s="5" t="s">
        <v>61</v>
      </c>
      <c r="H72" s="62"/>
    </row>
    <row r="73" spans="1:8" ht="17" customHeight="1">
      <c r="A73" s="76"/>
      <c r="B73" s="19" t="s">
        <v>571</v>
      </c>
      <c r="C73" s="6" t="s">
        <v>225</v>
      </c>
      <c r="D73" s="136">
        <v>0</v>
      </c>
      <c r="E73" s="14"/>
      <c r="F73" s="23"/>
      <c r="G73" s="5" t="s">
        <v>61</v>
      </c>
      <c r="H73" s="62"/>
    </row>
    <row r="74" spans="1:8" ht="17" customHeight="1">
      <c r="A74" s="76"/>
      <c r="B74" s="19" t="s">
        <v>572</v>
      </c>
      <c r="C74" s="6" t="s">
        <v>226</v>
      </c>
      <c r="D74" s="136">
        <v>100</v>
      </c>
      <c r="E74" s="14"/>
      <c r="F74" s="23"/>
      <c r="G74" s="5" t="s">
        <v>61</v>
      </c>
      <c r="H74" s="62"/>
    </row>
    <row r="75" spans="1:8" ht="17" customHeight="1">
      <c r="A75" s="76"/>
      <c r="B75" s="19" t="s">
        <v>573</v>
      </c>
      <c r="C75" s="6" t="s">
        <v>198</v>
      </c>
      <c r="D75" s="136">
        <v>2500</v>
      </c>
      <c r="E75" s="14"/>
      <c r="F75" s="23"/>
      <c r="G75" s="5" t="s">
        <v>61</v>
      </c>
      <c r="H75" s="62"/>
    </row>
    <row r="76" spans="1:8" ht="17" customHeight="1">
      <c r="A76" s="76"/>
      <c r="B76" s="19" t="s">
        <v>574</v>
      </c>
      <c r="C76" s="6" t="s">
        <v>199</v>
      </c>
      <c r="D76" s="136">
        <v>5000</v>
      </c>
      <c r="E76" s="14"/>
      <c r="F76" s="23"/>
      <c r="G76" s="5" t="s">
        <v>61</v>
      </c>
      <c r="H76" s="62"/>
    </row>
    <row r="77" spans="1:8" ht="17" customHeight="1">
      <c r="A77" s="76"/>
      <c r="B77" s="19" t="s">
        <v>575</v>
      </c>
      <c r="C77" s="6" t="s">
        <v>200</v>
      </c>
      <c r="D77" s="136">
        <v>500</v>
      </c>
      <c r="E77" s="14"/>
      <c r="F77" s="23"/>
      <c r="G77" s="5" t="s">
        <v>61</v>
      </c>
      <c r="H77" s="62"/>
    </row>
    <row r="78" spans="1:8" ht="17" customHeight="1">
      <c r="A78" s="76"/>
      <c r="B78" s="19" t="s">
        <v>576</v>
      </c>
      <c r="C78" s="6" t="s">
        <v>201</v>
      </c>
      <c r="D78" s="136">
        <v>1500</v>
      </c>
      <c r="E78" s="14"/>
      <c r="F78" s="23"/>
      <c r="G78" s="5" t="s">
        <v>61</v>
      </c>
      <c r="H78" s="62"/>
    </row>
    <row r="79" spans="1:8" ht="17" customHeight="1">
      <c r="A79" s="76"/>
      <c r="B79" s="19" t="s">
        <v>577</v>
      </c>
      <c r="C79" s="6" t="s">
        <v>202</v>
      </c>
      <c r="D79" s="136">
        <v>5000</v>
      </c>
      <c r="E79" s="14"/>
      <c r="F79" s="23"/>
      <c r="G79" s="5" t="s">
        <v>61</v>
      </c>
      <c r="H79" s="62"/>
    </row>
    <row r="80" spans="1:8" ht="17" customHeight="1">
      <c r="A80" s="76"/>
      <c r="B80" s="19" t="s">
        <v>578</v>
      </c>
      <c r="C80" s="6" t="s">
        <v>203</v>
      </c>
      <c r="D80" s="136">
        <v>500</v>
      </c>
      <c r="E80" s="14"/>
      <c r="F80" s="23"/>
      <c r="G80" s="5" t="s">
        <v>61</v>
      </c>
      <c r="H80" s="62"/>
    </row>
    <row r="81" spans="1:8" ht="17" customHeight="1">
      <c r="A81" s="76"/>
      <c r="B81" s="19" t="s">
        <v>579</v>
      </c>
      <c r="C81" s="6" t="s">
        <v>135</v>
      </c>
      <c r="D81" s="153">
        <v>18700</v>
      </c>
      <c r="E81" s="14"/>
      <c r="F81" s="23"/>
      <c r="G81" s="5" t="s">
        <v>61</v>
      </c>
      <c r="H81" s="62"/>
    </row>
    <row r="82" spans="1:8" ht="17" customHeight="1">
      <c r="A82" s="76"/>
      <c r="B82" s="19" t="s">
        <v>580</v>
      </c>
      <c r="C82" s="6" t="s">
        <v>296</v>
      </c>
      <c r="D82" s="136">
        <v>1500</v>
      </c>
      <c r="E82" s="14"/>
      <c r="F82" s="23"/>
      <c r="G82" s="5" t="s">
        <v>61</v>
      </c>
      <c r="H82" s="62"/>
    </row>
    <row r="83" spans="1:8" ht="17" customHeight="1">
      <c r="A83" s="76"/>
      <c r="B83" s="19" t="s">
        <v>581</v>
      </c>
      <c r="C83" s="6" t="s">
        <v>189</v>
      </c>
      <c r="D83" s="136">
        <v>1100</v>
      </c>
      <c r="E83" s="14"/>
      <c r="F83" s="23"/>
      <c r="G83" s="5" t="s">
        <v>61</v>
      </c>
      <c r="H83" s="62"/>
    </row>
    <row r="84" spans="1:8" ht="17" customHeight="1">
      <c r="A84" s="76"/>
      <c r="B84" s="19" t="s">
        <v>582</v>
      </c>
      <c r="C84" s="6" t="s">
        <v>190</v>
      </c>
      <c r="D84" s="136">
        <v>700</v>
      </c>
      <c r="E84" s="14"/>
      <c r="F84" s="23"/>
      <c r="G84" s="5" t="s">
        <v>61</v>
      </c>
      <c r="H84" s="62"/>
    </row>
    <row r="85" spans="1:8" ht="17" customHeight="1">
      <c r="A85" s="76"/>
      <c r="B85" s="19" t="s">
        <v>583</v>
      </c>
      <c r="C85" s="6" t="s">
        <v>240</v>
      </c>
      <c r="D85" s="136">
        <v>500</v>
      </c>
      <c r="E85" s="14"/>
      <c r="F85" s="23"/>
      <c r="G85" s="5" t="s">
        <v>61</v>
      </c>
      <c r="H85" s="62"/>
    </row>
    <row r="86" spans="1:8" ht="17" customHeight="1">
      <c r="A86" s="76"/>
      <c r="B86" s="19" t="s">
        <v>584</v>
      </c>
      <c r="C86" s="6" t="s">
        <v>241</v>
      </c>
      <c r="D86" s="136">
        <v>1300</v>
      </c>
      <c r="E86" s="14"/>
      <c r="F86" s="23"/>
      <c r="G86" s="5" t="s">
        <v>61</v>
      </c>
      <c r="H86" s="62"/>
    </row>
    <row r="87" spans="1:8" ht="17" customHeight="1">
      <c r="A87" s="76"/>
      <c r="B87" s="19" t="s">
        <v>585</v>
      </c>
      <c r="C87" s="6" t="s">
        <v>191</v>
      </c>
      <c r="D87" s="136">
        <v>1500</v>
      </c>
      <c r="E87" s="14"/>
      <c r="F87" s="23"/>
      <c r="G87" s="5" t="s">
        <v>61</v>
      </c>
      <c r="H87" s="62"/>
    </row>
    <row r="88" spans="1:8" ht="17" customHeight="1">
      <c r="A88" s="76"/>
      <c r="B88" s="19" t="s">
        <v>586</v>
      </c>
      <c r="C88" s="6" t="s">
        <v>192</v>
      </c>
      <c r="D88" s="136">
        <v>2500</v>
      </c>
      <c r="E88" s="14"/>
      <c r="F88" s="23"/>
      <c r="G88" s="5" t="s">
        <v>61</v>
      </c>
      <c r="H88" s="62"/>
    </row>
    <row r="89" spans="1:8" ht="17" customHeight="1">
      <c r="A89" s="76"/>
      <c r="B89" s="19" t="s">
        <v>587</v>
      </c>
      <c r="C89" s="6" t="s">
        <v>193</v>
      </c>
      <c r="D89" s="136">
        <v>1000</v>
      </c>
      <c r="E89" s="14"/>
      <c r="F89" s="23"/>
      <c r="G89" s="5" t="s">
        <v>61</v>
      </c>
      <c r="H89" s="62"/>
    </row>
    <row r="90" spans="1:8" ht="17" customHeight="1">
      <c r="A90" s="76"/>
      <c r="B90" s="19" t="s">
        <v>588</v>
      </c>
      <c r="C90" s="6" t="s">
        <v>194</v>
      </c>
      <c r="D90" s="136">
        <v>53000</v>
      </c>
      <c r="E90" s="14"/>
      <c r="F90" s="23"/>
      <c r="G90" s="5" t="s">
        <v>61</v>
      </c>
      <c r="H90" s="62"/>
    </row>
    <row r="91" spans="1:8" ht="17" customHeight="1">
      <c r="A91" s="76"/>
      <c r="B91" s="19" t="s">
        <v>589</v>
      </c>
      <c r="C91" s="6" t="s">
        <v>204</v>
      </c>
      <c r="D91" s="136">
        <v>800</v>
      </c>
      <c r="E91" s="14"/>
      <c r="F91" s="23"/>
      <c r="G91" s="5" t="s">
        <v>61</v>
      </c>
      <c r="H91" s="62"/>
    </row>
    <row r="92" spans="1:8" ht="17" customHeight="1">
      <c r="A92" s="76"/>
      <c r="B92" s="19" t="s">
        <v>590</v>
      </c>
      <c r="C92" s="6" t="s">
        <v>134</v>
      </c>
      <c r="D92" s="136">
        <v>0</v>
      </c>
      <c r="E92" s="14"/>
      <c r="F92" s="23"/>
      <c r="G92" s="5" t="s">
        <v>61</v>
      </c>
      <c r="H92" s="62"/>
    </row>
    <row r="93" spans="1:8" ht="17" customHeight="1">
      <c r="A93" s="76"/>
      <c r="B93" s="19" t="s">
        <v>591</v>
      </c>
      <c r="C93" s="6" t="s">
        <v>229</v>
      </c>
      <c r="D93" s="136">
        <v>90000</v>
      </c>
      <c r="E93" s="14"/>
      <c r="F93" s="23"/>
      <c r="G93" s="5" t="s">
        <v>61</v>
      </c>
      <c r="H93" s="62"/>
    </row>
    <row r="94" spans="1:8" ht="17" customHeight="1">
      <c r="A94" s="76"/>
      <c r="B94" s="19" t="s">
        <v>592</v>
      </c>
      <c r="C94" s="6" t="s">
        <v>230</v>
      </c>
      <c r="D94" s="136">
        <v>1000</v>
      </c>
      <c r="E94" s="14"/>
      <c r="F94" s="23"/>
      <c r="G94" s="5" t="s">
        <v>61</v>
      </c>
      <c r="H94" s="62"/>
    </row>
    <row r="95" spans="1:8" ht="17" customHeight="1">
      <c r="A95" s="76"/>
      <c r="B95" s="19" t="s">
        <v>593</v>
      </c>
      <c r="C95" s="6" t="s">
        <v>231</v>
      </c>
      <c r="D95" s="136">
        <v>800</v>
      </c>
      <c r="E95" s="14"/>
      <c r="F95" s="23"/>
      <c r="G95" s="5" t="s">
        <v>61</v>
      </c>
      <c r="H95" s="62"/>
    </row>
    <row r="96" spans="1:8" ht="17" customHeight="1">
      <c r="A96" s="76"/>
      <c r="B96" s="19" t="s">
        <v>594</v>
      </c>
      <c r="C96" s="6" t="s">
        <v>232</v>
      </c>
      <c r="D96" s="136">
        <v>500</v>
      </c>
      <c r="E96" s="14"/>
      <c r="F96" s="23"/>
      <c r="G96" s="5" t="s">
        <v>61</v>
      </c>
      <c r="H96" s="62"/>
    </row>
    <row r="97" spans="1:8" ht="17" customHeight="1">
      <c r="A97" s="76"/>
      <c r="B97" s="19" t="s">
        <v>595</v>
      </c>
      <c r="C97" s="6" t="s">
        <v>233</v>
      </c>
      <c r="D97" s="136">
        <v>1000</v>
      </c>
      <c r="E97" s="14"/>
      <c r="F97" s="23"/>
      <c r="G97" s="5" t="s">
        <v>61</v>
      </c>
      <c r="H97" s="62"/>
    </row>
    <row r="98" spans="1:8" ht="17" customHeight="1">
      <c r="A98" s="76"/>
      <c r="B98" s="19" t="s">
        <v>596</v>
      </c>
      <c r="C98" s="6" t="s">
        <v>205</v>
      </c>
      <c r="D98" s="136">
        <v>1200</v>
      </c>
      <c r="E98" s="14"/>
      <c r="F98" s="23"/>
      <c r="G98" s="5" t="s">
        <v>61</v>
      </c>
      <c r="H98" s="62"/>
    </row>
    <row r="99" spans="1:8" ht="17" customHeight="1">
      <c r="A99" s="76"/>
      <c r="B99" s="19" t="s">
        <v>597</v>
      </c>
      <c r="C99" s="6" t="s">
        <v>134</v>
      </c>
      <c r="D99" s="136">
        <v>0</v>
      </c>
      <c r="E99" s="14"/>
      <c r="F99" s="23"/>
      <c r="G99" s="5" t="s">
        <v>61</v>
      </c>
      <c r="H99" s="62"/>
    </row>
    <row r="100" spans="1:8" ht="17" customHeight="1">
      <c r="A100" s="76"/>
      <c r="B100" s="19" t="s">
        <v>598</v>
      </c>
      <c r="C100" s="6" t="s">
        <v>234</v>
      </c>
      <c r="D100" s="136">
        <v>500</v>
      </c>
      <c r="E100" s="14"/>
      <c r="F100" s="23"/>
      <c r="G100" s="5" t="s">
        <v>61</v>
      </c>
      <c r="H100" s="62"/>
    </row>
    <row r="101" spans="1:8" ht="17" customHeight="1">
      <c r="A101" s="76"/>
      <c r="B101" s="19" t="s">
        <v>599</v>
      </c>
      <c r="C101" s="6" t="s">
        <v>227</v>
      </c>
      <c r="D101" s="136">
        <v>8000</v>
      </c>
      <c r="E101" s="14"/>
      <c r="F101" s="23"/>
      <c r="G101" s="5" t="s">
        <v>61</v>
      </c>
      <c r="H101" s="62"/>
    </row>
    <row r="102" spans="1:8" ht="17" customHeight="1">
      <c r="A102" s="76"/>
      <c r="B102" s="19" t="s">
        <v>600</v>
      </c>
      <c r="C102" s="6" t="s">
        <v>235</v>
      </c>
      <c r="D102" s="136">
        <v>500</v>
      </c>
      <c r="E102" s="14"/>
      <c r="F102" s="23"/>
      <c r="G102" s="5" t="s">
        <v>61</v>
      </c>
      <c r="H102" s="62"/>
    </row>
    <row r="103" spans="1:8" ht="17" customHeight="1">
      <c r="A103" s="76"/>
      <c r="B103" s="19" t="s">
        <v>601</v>
      </c>
      <c r="C103" s="6" t="s">
        <v>602</v>
      </c>
      <c r="D103" s="136">
        <v>10000</v>
      </c>
      <c r="E103" s="14"/>
      <c r="F103" s="23"/>
      <c r="G103" s="5" t="s">
        <v>61</v>
      </c>
      <c r="H103" s="62"/>
    </row>
    <row r="104" spans="1:8" ht="17" customHeight="1">
      <c r="A104" s="76"/>
      <c r="B104" s="19" t="s">
        <v>603</v>
      </c>
      <c r="C104" s="6" t="s">
        <v>214</v>
      </c>
      <c r="D104" s="136">
        <v>1800</v>
      </c>
      <c r="E104" s="14"/>
      <c r="F104" s="23"/>
      <c r="G104" s="5" t="s">
        <v>61</v>
      </c>
      <c r="H104" s="62"/>
    </row>
    <row r="105" spans="1:8" ht="17" customHeight="1">
      <c r="A105" s="76"/>
      <c r="B105" s="19" t="s">
        <v>604</v>
      </c>
      <c r="C105" s="6" t="s">
        <v>215</v>
      </c>
      <c r="D105" s="136">
        <v>1200</v>
      </c>
      <c r="E105" s="14"/>
      <c r="F105" s="23"/>
      <c r="G105" s="5" t="s">
        <v>61</v>
      </c>
      <c r="H105" s="62"/>
    </row>
    <row r="106" spans="1:8" ht="17" customHeight="1">
      <c r="A106" s="76"/>
      <c r="B106" s="19" t="s">
        <v>605</v>
      </c>
      <c r="C106" s="6" t="s">
        <v>606</v>
      </c>
      <c r="D106" s="136">
        <v>0</v>
      </c>
      <c r="E106" s="14"/>
      <c r="F106" s="23"/>
      <c r="G106" s="5" t="s">
        <v>61</v>
      </c>
      <c r="H106" s="62"/>
    </row>
    <row r="107" spans="1:8" ht="17" customHeight="1">
      <c r="A107" s="76"/>
      <c r="B107" s="19" t="s">
        <v>607</v>
      </c>
      <c r="C107" s="6" t="s">
        <v>216</v>
      </c>
      <c r="D107" s="136">
        <v>100</v>
      </c>
      <c r="E107" s="14"/>
      <c r="F107" s="23"/>
      <c r="G107" s="5" t="s">
        <v>61</v>
      </c>
      <c r="H107" s="62"/>
    </row>
    <row r="108" spans="1:8" ht="17" customHeight="1">
      <c r="A108" s="76"/>
      <c r="B108" s="19" t="s">
        <v>608</v>
      </c>
      <c r="C108" s="6" t="s">
        <v>609</v>
      </c>
      <c r="D108" s="136">
        <v>500</v>
      </c>
      <c r="E108" s="14"/>
      <c r="F108" s="23"/>
      <c r="G108" s="5" t="s">
        <v>61</v>
      </c>
      <c r="H108" s="62"/>
    </row>
    <row r="109" spans="1:8" ht="17" customHeight="1">
      <c r="A109" s="76"/>
      <c r="B109" s="19" t="s">
        <v>610</v>
      </c>
      <c r="C109" s="6" t="s">
        <v>611</v>
      </c>
      <c r="D109" s="136">
        <v>1400</v>
      </c>
      <c r="E109" s="14"/>
      <c r="F109" s="23"/>
      <c r="G109" s="5" t="s">
        <v>61</v>
      </c>
      <c r="H109" s="62"/>
    </row>
    <row r="110" spans="1:8" ht="17" customHeight="1">
      <c r="A110" s="76"/>
      <c r="B110" s="19" t="s">
        <v>612</v>
      </c>
      <c r="C110" s="6" t="s">
        <v>613</v>
      </c>
      <c r="D110" s="136">
        <v>0</v>
      </c>
      <c r="E110" s="14"/>
      <c r="F110" s="23"/>
      <c r="G110" s="5" t="s">
        <v>61</v>
      </c>
      <c r="H110" s="62"/>
    </row>
    <row r="111" spans="1:8" ht="17" customHeight="1">
      <c r="A111" s="76"/>
      <c r="B111" s="19" t="s">
        <v>614</v>
      </c>
      <c r="C111" s="6" t="s">
        <v>206</v>
      </c>
      <c r="D111" s="136">
        <v>500</v>
      </c>
      <c r="E111" s="14"/>
      <c r="F111" s="23"/>
      <c r="G111" s="5" t="s">
        <v>61</v>
      </c>
      <c r="H111" s="62"/>
    </row>
    <row r="112" spans="1:8" ht="17" customHeight="1">
      <c r="A112" s="76"/>
      <c r="B112" s="19" t="s">
        <v>615</v>
      </c>
      <c r="C112" s="6" t="s">
        <v>228</v>
      </c>
      <c r="D112" s="136">
        <v>7000</v>
      </c>
      <c r="E112" s="14"/>
      <c r="F112" s="23"/>
      <c r="G112" s="5" t="s">
        <v>61</v>
      </c>
      <c r="H112" s="62"/>
    </row>
    <row r="113" spans="1:8" ht="17" customHeight="1">
      <c r="A113" s="76"/>
      <c r="B113" s="19" t="s">
        <v>616</v>
      </c>
      <c r="C113" s="6" t="s">
        <v>134</v>
      </c>
      <c r="D113" s="136">
        <v>0</v>
      </c>
      <c r="E113" s="14"/>
      <c r="F113" s="23"/>
      <c r="G113" s="5" t="s">
        <v>61</v>
      </c>
      <c r="H113" s="62"/>
    </row>
    <row r="114" spans="1:8" ht="17" customHeight="1">
      <c r="A114" s="76"/>
      <c r="B114" s="19" t="s">
        <v>617</v>
      </c>
      <c r="C114" s="6" t="s">
        <v>236</v>
      </c>
      <c r="D114" s="136">
        <v>200</v>
      </c>
      <c r="E114" s="14"/>
      <c r="F114" s="23"/>
      <c r="G114" s="5" t="s">
        <v>61</v>
      </c>
      <c r="H114" s="62"/>
    </row>
    <row r="115" spans="1:8" ht="17" customHeight="1">
      <c r="A115" s="76"/>
      <c r="B115" s="19" t="s">
        <v>618</v>
      </c>
      <c r="C115" s="6" t="s">
        <v>237</v>
      </c>
      <c r="D115" s="136">
        <v>1000</v>
      </c>
      <c r="E115" s="14"/>
      <c r="F115" s="23"/>
      <c r="G115" s="5" t="s">
        <v>61</v>
      </c>
      <c r="H115" s="62"/>
    </row>
    <row r="116" spans="1:8" ht="17" customHeight="1">
      <c r="A116" s="76"/>
      <c r="B116" s="19" t="s">
        <v>619</v>
      </c>
      <c r="C116" s="6" t="s">
        <v>238</v>
      </c>
      <c r="D116" s="136">
        <v>1000</v>
      </c>
      <c r="E116" s="14"/>
      <c r="F116" s="23"/>
      <c r="G116" s="5" t="s">
        <v>61</v>
      </c>
      <c r="H116" s="62"/>
    </row>
    <row r="117" spans="1:8" ht="17" customHeight="1">
      <c r="A117" s="76"/>
      <c r="B117" s="19" t="s">
        <v>620</v>
      </c>
      <c r="C117" s="6" t="s">
        <v>239</v>
      </c>
      <c r="D117" s="136">
        <v>1000</v>
      </c>
      <c r="E117" s="14"/>
      <c r="F117" s="23"/>
      <c r="G117" s="5" t="s">
        <v>61</v>
      </c>
      <c r="H117" s="62"/>
    </row>
    <row r="118" spans="1:8" ht="17" customHeight="1">
      <c r="A118" s="76"/>
      <c r="B118" s="19" t="s">
        <v>621</v>
      </c>
      <c r="C118" s="6" t="s">
        <v>414</v>
      </c>
      <c r="D118" s="136">
        <v>500</v>
      </c>
      <c r="E118" s="14"/>
      <c r="F118" s="23"/>
      <c r="G118" s="5" t="s">
        <v>61</v>
      </c>
      <c r="H118" s="62"/>
    </row>
    <row r="119" spans="1:8" ht="17" customHeight="1">
      <c r="A119" s="76"/>
      <c r="B119" s="19" t="s">
        <v>622</v>
      </c>
      <c r="C119" s="6" t="s">
        <v>623</v>
      </c>
      <c r="D119" s="136">
        <v>0</v>
      </c>
      <c r="E119" s="14"/>
      <c r="F119" s="23"/>
      <c r="G119" s="5" t="s">
        <v>61</v>
      </c>
      <c r="H119" s="62"/>
    </row>
    <row r="120" spans="1:8" ht="17" customHeight="1">
      <c r="A120" s="76"/>
      <c r="B120" s="19" t="s">
        <v>624</v>
      </c>
      <c r="C120" s="6" t="s">
        <v>212</v>
      </c>
      <c r="D120" s="136">
        <v>300</v>
      </c>
      <c r="E120" s="14"/>
      <c r="F120" s="23"/>
      <c r="G120" s="5" t="s">
        <v>61</v>
      </c>
      <c r="H120" s="62"/>
    </row>
    <row r="121" spans="1:8" ht="17" customHeight="1">
      <c r="A121" s="76"/>
      <c r="B121" s="19" t="s">
        <v>625</v>
      </c>
      <c r="C121" s="6" t="s">
        <v>213</v>
      </c>
      <c r="D121" s="136">
        <v>200</v>
      </c>
      <c r="E121" s="14"/>
      <c r="F121" s="23"/>
      <c r="G121" s="5" t="s">
        <v>61</v>
      </c>
      <c r="H121" s="62"/>
    </row>
    <row r="122" spans="1:8" ht="17" customHeight="1">
      <c r="A122" s="76"/>
      <c r="B122" s="19" t="s">
        <v>626</v>
      </c>
      <c r="C122" s="6" t="s">
        <v>297</v>
      </c>
      <c r="D122" s="136">
        <v>11875</v>
      </c>
      <c r="E122" s="14"/>
      <c r="F122" s="23"/>
      <c r="G122" s="5" t="s">
        <v>61</v>
      </c>
      <c r="H122" s="62"/>
    </row>
    <row r="123" spans="1:8" ht="17" customHeight="1">
      <c r="A123" s="76"/>
      <c r="B123" s="19" t="s">
        <v>627</v>
      </c>
      <c r="C123" s="6" t="s">
        <v>268</v>
      </c>
      <c r="D123" s="136">
        <v>0</v>
      </c>
      <c r="E123" s="14"/>
      <c r="F123" s="23"/>
      <c r="G123" s="5" t="s">
        <v>61</v>
      </c>
      <c r="H123" s="62"/>
    </row>
    <row r="124" spans="1:8" ht="17" customHeight="1">
      <c r="A124" s="76"/>
      <c r="B124" s="19" t="s">
        <v>628</v>
      </c>
      <c r="C124" s="6" t="s">
        <v>255</v>
      </c>
      <c r="D124" s="136">
        <v>1004</v>
      </c>
      <c r="E124" s="14"/>
      <c r="F124" s="23"/>
      <c r="G124" s="5" t="s">
        <v>61</v>
      </c>
      <c r="H124" s="62"/>
    </row>
    <row r="125" spans="1:8" ht="17" customHeight="1">
      <c r="A125" s="76"/>
      <c r="B125" s="19" t="s">
        <v>629</v>
      </c>
      <c r="C125" s="6" t="s">
        <v>298</v>
      </c>
      <c r="D125" s="136">
        <v>198896</v>
      </c>
      <c r="E125" s="14"/>
      <c r="F125" s="23"/>
      <c r="G125" s="5" t="s">
        <v>61</v>
      </c>
      <c r="H125" s="62"/>
    </row>
    <row r="126" spans="1:8" ht="17" customHeight="1">
      <c r="A126" s="76"/>
      <c r="B126" s="19" t="s">
        <v>630</v>
      </c>
      <c r="C126" s="6" t="s">
        <v>631</v>
      </c>
      <c r="D126" s="136">
        <v>0</v>
      </c>
      <c r="E126" s="14"/>
      <c r="F126" s="23"/>
      <c r="G126" s="5" t="s">
        <v>61</v>
      </c>
      <c r="H126" s="62"/>
    </row>
    <row r="127" spans="1:8" ht="17" customHeight="1">
      <c r="A127" s="76"/>
      <c r="B127" s="19" t="s">
        <v>632</v>
      </c>
      <c r="C127" s="6" t="s">
        <v>256</v>
      </c>
      <c r="D127" s="136">
        <v>61377</v>
      </c>
      <c r="E127" s="14"/>
      <c r="F127" s="23"/>
      <c r="G127" s="5" t="s">
        <v>61</v>
      </c>
      <c r="H127" s="62"/>
    </row>
    <row r="128" spans="1:8" ht="17" customHeight="1">
      <c r="A128" s="76"/>
      <c r="B128" s="19" t="s">
        <v>633</v>
      </c>
      <c r="C128" s="6" t="s">
        <v>257</v>
      </c>
      <c r="D128" s="136">
        <v>812073</v>
      </c>
      <c r="E128" s="14" t="s">
        <v>14</v>
      </c>
      <c r="F128" s="23"/>
      <c r="G128" s="5" t="s">
        <v>61</v>
      </c>
      <c r="H128" s="62"/>
    </row>
    <row r="129" spans="1:8" ht="17" customHeight="1">
      <c r="A129" s="76"/>
      <c r="B129" s="19" t="s">
        <v>634</v>
      </c>
      <c r="C129" s="6" t="s">
        <v>258</v>
      </c>
      <c r="D129" s="136">
        <v>531983</v>
      </c>
      <c r="E129" s="14"/>
      <c r="F129" s="23"/>
      <c r="G129" s="5" t="s">
        <v>61</v>
      </c>
      <c r="H129" s="62"/>
    </row>
    <row r="130" spans="1:8" ht="17" customHeight="1">
      <c r="A130" s="76"/>
      <c r="C130" s="118" t="s">
        <v>635</v>
      </c>
      <c r="D130" s="66"/>
      <c r="E130" s="14"/>
      <c r="F130" s="74">
        <f>SUM(D5:D129)</f>
        <v>37886302</v>
      </c>
      <c r="G130" s="5" t="s">
        <v>14</v>
      </c>
      <c r="H130" s="62"/>
    </row>
    <row r="131" spans="1:8" ht="17.5" customHeight="1">
      <c r="A131" s="50"/>
      <c r="C131" s="131"/>
      <c r="D131" s="78"/>
      <c r="E131" s="7"/>
      <c r="F131" s="130"/>
      <c r="G131" s="64"/>
      <c r="H131" s="62"/>
    </row>
    <row r="132" spans="1:8" ht="13.25" customHeight="1">
      <c r="A132" s="133">
        <v>43445</v>
      </c>
      <c r="B132" s="138" t="s">
        <v>58</v>
      </c>
      <c r="C132" s="49" t="s">
        <v>59</v>
      </c>
      <c r="D132" s="66">
        <v>6475</v>
      </c>
      <c r="E132" s="136"/>
      <c r="F132" s="63" t="s">
        <v>280</v>
      </c>
      <c r="G132" s="5" t="s">
        <v>61</v>
      </c>
      <c r="H132" s="62" t="s">
        <v>31</v>
      </c>
    </row>
    <row r="133" spans="1:8" ht="13.25" customHeight="1">
      <c r="A133" s="133"/>
      <c r="B133" s="139" t="s">
        <v>14</v>
      </c>
      <c r="C133" s="118" t="s">
        <v>636</v>
      </c>
      <c r="D133" s="66"/>
      <c r="E133" s="136"/>
      <c r="F133" s="63" t="s">
        <v>14</v>
      </c>
      <c r="G133" s="5" t="s">
        <v>14</v>
      </c>
      <c r="H133" s="62">
        <v>13332</v>
      </c>
    </row>
    <row r="134" spans="1:8" ht="17.5" customHeight="1">
      <c r="A134" s="50"/>
      <c r="C134" s="131"/>
      <c r="D134" s="78"/>
      <c r="E134" s="7"/>
      <c r="F134" s="130"/>
      <c r="G134" s="64"/>
      <c r="H134" s="62"/>
    </row>
    <row r="135" spans="1:8" ht="17.5" customHeight="1">
      <c r="A135" s="50"/>
      <c r="B135" s="3"/>
      <c r="C135" s="30" t="s">
        <v>637</v>
      </c>
      <c r="D135" s="7"/>
      <c r="E135" s="7"/>
      <c r="F135" s="63"/>
      <c r="G135" s="64"/>
      <c r="H135" s="62"/>
    </row>
    <row r="136" spans="1:8" ht="13.25" customHeight="1">
      <c r="A136" s="133">
        <v>43445</v>
      </c>
      <c r="B136" s="134" t="s">
        <v>62</v>
      </c>
      <c r="C136" s="134" t="s">
        <v>63</v>
      </c>
      <c r="D136" s="66">
        <v>111646.72</v>
      </c>
      <c r="E136" s="66"/>
      <c r="F136" s="129" t="s">
        <v>14</v>
      </c>
      <c r="G136" s="5" t="s">
        <v>61</v>
      </c>
      <c r="H136" s="62" t="s">
        <v>657</v>
      </c>
    </row>
    <row r="137" spans="1:8" ht="13.25" customHeight="1">
      <c r="A137" s="133"/>
      <c r="B137" s="135" t="s">
        <v>64</v>
      </c>
      <c r="C137" s="134" t="s">
        <v>92</v>
      </c>
      <c r="D137" s="66"/>
      <c r="E137" s="66">
        <f>+D136</f>
        <v>111646.72</v>
      </c>
      <c r="F137" s="129" t="s">
        <v>14</v>
      </c>
      <c r="G137" s="5" t="s">
        <v>61</v>
      </c>
      <c r="H137" s="62"/>
    </row>
    <row r="138" spans="1:8" ht="13.25" customHeight="1">
      <c r="A138" s="133"/>
      <c r="B138" s="134"/>
      <c r="C138" s="118" t="s">
        <v>638</v>
      </c>
      <c r="D138" s="66"/>
      <c r="E138" s="66"/>
      <c r="F138" s="129"/>
      <c r="G138" s="5" t="s">
        <v>14</v>
      </c>
      <c r="H138" s="62"/>
    </row>
    <row r="139" spans="1:8" ht="13.25" customHeight="1">
      <c r="A139" s="133"/>
      <c r="B139" s="134"/>
      <c r="C139" s="118"/>
      <c r="D139" s="66"/>
      <c r="E139" s="66"/>
      <c r="F139" s="129"/>
      <c r="G139" s="5"/>
      <c r="H139" s="62"/>
    </row>
    <row r="140" spans="1:8" ht="13.25" customHeight="1">
      <c r="A140" s="137" t="s">
        <v>431</v>
      </c>
      <c r="B140" s="134" t="s">
        <v>62</v>
      </c>
      <c r="C140" s="134" t="s">
        <v>63</v>
      </c>
      <c r="D140" s="136">
        <v>0</v>
      </c>
      <c r="E140" s="136"/>
      <c r="F140" s="63" t="s">
        <v>14</v>
      </c>
      <c r="G140" s="5" t="s">
        <v>61</v>
      </c>
      <c r="H140" s="62" t="s">
        <v>14</v>
      </c>
    </row>
    <row r="141" spans="1:8" ht="13.25" customHeight="1">
      <c r="A141" s="133"/>
      <c r="B141" s="49" t="s">
        <v>259</v>
      </c>
      <c r="C141" s="134" t="s">
        <v>435</v>
      </c>
      <c r="D141" s="136"/>
      <c r="E141" s="136">
        <f>+D140</f>
        <v>0</v>
      </c>
      <c r="F141" s="63" t="s">
        <v>14</v>
      </c>
      <c r="G141" s="5" t="s">
        <v>61</v>
      </c>
      <c r="H141" s="62"/>
    </row>
    <row r="142" spans="1:8" ht="13.25" customHeight="1">
      <c r="A142" s="133"/>
      <c r="B142" s="49"/>
      <c r="C142" s="118" t="s">
        <v>430</v>
      </c>
      <c r="D142" s="136"/>
      <c r="E142" s="136"/>
      <c r="F142" s="63"/>
      <c r="G142" s="5" t="s">
        <v>14</v>
      </c>
      <c r="H142" s="62"/>
    </row>
    <row r="143" spans="1:8" ht="13.25" customHeight="1">
      <c r="A143" s="133"/>
      <c r="B143" s="134"/>
      <c r="C143" s="118"/>
      <c r="D143" s="66"/>
      <c r="E143" s="66"/>
      <c r="F143" s="129"/>
      <c r="G143" s="5"/>
      <c r="H143" s="62"/>
    </row>
    <row r="144" spans="1:8" ht="13.25" customHeight="1">
      <c r="A144" s="137" t="s">
        <v>431</v>
      </c>
      <c r="B144" s="134" t="s">
        <v>62</v>
      </c>
      <c r="C144" s="134" t="s">
        <v>63</v>
      </c>
      <c r="D144" s="136">
        <v>0</v>
      </c>
      <c r="E144" s="136"/>
      <c r="F144" s="63" t="s">
        <v>14</v>
      </c>
      <c r="G144" s="5" t="s">
        <v>61</v>
      </c>
      <c r="H144" s="62" t="s">
        <v>14</v>
      </c>
    </row>
    <row r="145" spans="1:9" ht="13.25" customHeight="1">
      <c r="A145" s="133"/>
      <c r="B145" s="135" t="s">
        <v>260</v>
      </c>
      <c r="C145" s="134" t="s">
        <v>261</v>
      </c>
      <c r="D145" s="136"/>
      <c r="E145" s="136">
        <f>+D144</f>
        <v>0</v>
      </c>
      <c r="F145" s="63" t="s">
        <v>14</v>
      </c>
      <c r="G145" s="5" t="s">
        <v>61</v>
      </c>
      <c r="H145" s="62"/>
    </row>
    <row r="146" spans="1:9" ht="13.25" customHeight="1">
      <c r="A146" s="133"/>
      <c r="B146" s="49"/>
      <c r="C146" s="118" t="s">
        <v>639</v>
      </c>
      <c r="D146" s="136"/>
      <c r="E146" s="136"/>
      <c r="F146" s="63"/>
      <c r="G146" s="5" t="s">
        <v>14</v>
      </c>
      <c r="H146" s="62"/>
    </row>
    <row r="147" spans="1:9" ht="13.25" customHeight="1">
      <c r="A147" s="133"/>
      <c r="B147" s="49"/>
      <c r="C147" s="118"/>
      <c r="D147" s="136"/>
      <c r="E147" s="136"/>
      <c r="F147" s="63"/>
      <c r="G147" s="5"/>
      <c r="H147" s="62"/>
    </row>
    <row r="148" spans="1:9" ht="13.25" customHeight="1">
      <c r="A148" s="137" t="s">
        <v>431</v>
      </c>
      <c r="B148" s="134" t="s">
        <v>62</v>
      </c>
      <c r="C148" s="134" t="s">
        <v>63</v>
      </c>
      <c r="D148" s="136">
        <v>0</v>
      </c>
      <c r="E148" s="136"/>
      <c r="F148" s="63" t="s">
        <v>14</v>
      </c>
      <c r="G148" s="5" t="s">
        <v>61</v>
      </c>
      <c r="H148" s="62" t="s">
        <v>14</v>
      </c>
    </row>
    <row r="149" spans="1:9" ht="13.25" customHeight="1">
      <c r="A149" s="133"/>
      <c r="B149" s="135" t="s">
        <v>110</v>
      </c>
      <c r="C149" s="134" t="s">
        <v>54</v>
      </c>
      <c r="D149" s="136"/>
      <c r="E149" s="136">
        <f>+D148</f>
        <v>0</v>
      </c>
      <c r="F149" s="63" t="s">
        <v>14</v>
      </c>
      <c r="G149" s="5" t="s">
        <v>61</v>
      </c>
      <c r="H149" s="62" t="s">
        <v>14</v>
      </c>
    </row>
    <row r="150" spans="1:9" ht="13.25" customHeight="1">
      <c r="A150" s="133"/>
      <c r="B150" s="49"/>
      <c r="C150" s="118" t="s">
        <v>640</v>
      </c>
      <c r="D150" s="136"/>
      <c r="E150" s="136"/>
      <c r="F150" s="63"/>
      <c r="G150" s="5" t="s">
        <v>14</v>
      </c>
      <c r="H150" s="62"/>
    </row>
    <row r="151" spans="1:9" ht="13.25" customHeight="1">
      <c r="A151" s="133"/>
      <c r="B151" s="49"/>
      <c r="C151" s="118"/>
      <c r="D151" s="136"/>
      <c r="E151" s="136"/>
      <c r="F151" s="63" t="s">
        <v>14</v>
      </c>
      <c r="G151" s="5" t="s">
        <v>14</v>
      </c>
      <c r="H151" s="62"/>
    </row>
    <row r="152" spans="1:9" ht="13.25" customHeight="1">
      <c r="A152" s="133">
        <v>43605</v>
      </c>
      <c r="B152" s="134" t="s">
        <v>103</v>
      </c>
      <c r="C152" s="134" t="s">
        <v>60</v>
      </c>
      <c r="D152" s="136">
        <v>259002.26</v>
      </c>
      <c r="E152" s="136"/>
      <c r="F152" s="63"/>
      <c r="G152" s="5" t="s">
        <v>61</v>
      </c>
      <c r="H152" s="62" t="s">
        <v>658</v>
      </c>
    </row>
    <row r="153" spans="1:9" ht="13.25" customHeight="1">
      <c r="A153" s="133"/>
      <c r="B153" s="135" t="s">
        <v>659</v>
      </c>
      <c r="C153" s="134" t="s">
        <v>641</v>
      </c>
      <c r="D153" s="136"/>
      <c r="E153" s="136">
        <f>+D152</f>
        <v>259002.26</v>
      </c>
      <c r="F153" s="63"/>
      <c r="G153" s="5" t="s">
        <v>61</v>
      </c>
      <c r="H153" s="62"/>
    </row>
    <row r="154" spans="1:9" ht="13.25" customHeight="1">
      <c r="A154" s="133"/>
      <c r="B154" s="49"/>
      <c r="C154" s="118" t="s">
        <v>642</v>
      </c>
      <c r="D154" s="136"/>
      <c r="E154" s="136"/>
      <c r="F154" s="63"/>
      <c r="G154" s="5" t="s">
        <v>14</v>
      </c>
      <c r="H154" s="62"/>
    </row>
    <row r="155" spans="1:9" ht="13.25" customHeight="1">
      <c r="A155" s="133" t="s">
        <v>14</v>
      </c>
      <c r="B155" s="49"/>
      <c r="C155" s="118"/>
      <c r="D155" s="136"/>
      <c r="E155" s="136"/>
      <c r="F155" s="63"/>
      <c r="G155" s="5" t="s">
        <v>14</v>
      </c>
      <c r="H155" s="62"/>
    </row>
    <row r="156" spans="1:9" s="24" customFormat="1" ht="14" customHeight="1">
      <c r="A156" s="137" t="s">
        <v>431</v>
      </c>
      <c r="B156" s="141" t="s">
        <v>30</v>
      </c>
      <c r="C156" s="134" t="s">
        <v>436</v>
      </c>
      <c r="D156" s="66">
        <v>0</v>
      </c>
      <c r="E156" s="66"/>
      <c r="F156" s="42" t="s">
        <v>14</v>
      </c>
      <c r="G156" s="5" t="s">
        <v>61</v>
      </c>
      <c r="H156" s="62" t="s">
        <v>264</v>
      </c>
      <c r="I156"/>
    </row>
    <row r="157" spans="1:9" s="24" customFormat="1" ht="14" customHeight="1">
      <c r="A157" s="142"/>
      <c r="B157" s="143" t="s">
        <v>101</v>
      </c>
      <c r="C157" s="138" t="s">
        <v>98</v>
      </c>
      <c r="D157" s="66"/>
      <c r="E157" s="66">
        <f>+D156</f>
        <v>0</v>
      </c>
      <c r="F157" s="42" t="s">
        <v>14</v>
      </c>
      <c r="G157" s="5" t="s">
        <v>61</v>
      </c>
      <c r="H157" s="62"/>
      <c r="I157"/>
    </row>
    <row r="158" spans="1:9" s="24" customFormat="1" ht="14" customHeight="1">
      <c r="A158" s="140" t="s">
        <v>14</v>
      </c>
      <c r="B158" s="141" t="s">
        <v>121</v>
      </c>
      <c r="C158" s="134" t="s">
        <v>437</v>
      </c>
      <c r="D158" s="66">
        <v>0</v>
      </c>
      <c r="E158" s="66"/>
      <c r="F158" s="42" t="s">
        <v>14</v>
      </c>
      <c r="G158" s="5" t="s">
        <v>61</v>
      </c>
      <c r="H158" s="62"/>
      <c r="I158"/>
    </row>
    <row r="159" spans="1:9" s="24" customFormat="1" ht="14" customHeight="1">
      <c r="A159" s="142"/>
      <c r="B159" s="135" t="s">
        <v>438</v>
      </c>
      <c r="C159" s="135" t="s">
        <v>102</v>
      </c>
      <c r="D159" s="66"/>
      <c r="E159" s="66">
        <f>+D158</f>
        <v>0</v>
      </c>
      <c r="F159" s="81"/>
      <c r="G159" s="5" t="s">
        <v>61</v>
      </c>
      <c r="H159" s="19"/>
      <c r="I159"/>
    </row>
    <row r="160" spans="1:9" ht="14">
      <c r="A160" s="140"/>
      <c r="B160" s="49"/>
      <c r="C160" s="132" t="s">
        <v>643</v>
      </c>
      <c r="D160" s="136"/>
      <c r="E160" s="136"/>
      <c r="F160" s="42"/>
      <c r="G160" s="5"/>
      <c r="H160" s="62"/>
    </row>
    <row r="161" spans="1:9" ht="14">
      <c r="A161" s="140"/>
      <c r="B161" s="49"/>
      <c r="C161" s="132"/>
      <c r="D161" s="136"/>
      <c r="E161" s="136"/>
      <c r="F161" s="42"/>
      <c r="G161" s="5"/>
      <c r="H161" s="62"/>
    </row>
    <row r="162" spans="1:9" s="157" customFormat="1" ht="20">
      <c r="A162" s="156"/>
      <c r="B162" s="156"/>
      <c r="C162" s="158" t="s">
        <v>644</v>
      </c>
      <c r="D162" s="156"/>
      <c r="E162" s="156"/>
    </row>
    <row r="163" spans="1:9" ht="13.25" customHeight="1">
      <c r="A163" s="133"/>
      <c r="B163" s="49"/>
      <c r="C163" s="29" t="s">
        <v>77</v>
      </c>
      <c r="D163" s="136"/>
      <c r="E163" s="136"/>
      <c r="F163" s="63"/>
      <c r="G163" s="5" t="s">
        <v>14</v>
      </c>
      <c r="H163" s="62"/>
    </row>
    <row r="164" spans="1:9" ht="13.25" customHeight="1">
      <c r="A164" s="50" t="s">
        <v>653</v>
      </c>
      <c r="B164" s="49" t="s">
        <v>62</v>
      </c>
      <c r="C164" s="49" t="s">
        <v>78</v>
      </c>
      <c r="D164" s="66">
        <v>0</v>
      </c>
      <c r="E164" s="136"/>
      <c r="F164" s="63" t="s">
        <v>277</v>
      </c>
      <c r="G164" s="5" t="s">
        <v>61</v>
      </c>
      <c r="H164" s="62" t="s">
        <v>264</v>
      </c>
    </row>
    <row r="165" spans="1:9" ht="13.25" customHeight="1">
      <c r="A165" s="133"/>
      <c r="B165" s="135" t="s">
        <v>79</v>
      </c>
      <c r="C165" s="49" t="s">
        <v>80</v>
      </c>
      <c r="D165" s="136"/>
      <c r="E165" s="66">
        <f>+D164</f>
        <v>0</v>
      </c>
      <c r="F165" s="63" t="s">
        <v>278</v>
      </c>
      <c r="G165" s="5" t="s">
        <v>61</v>
      </c>
      <c r="H165" s="62"/>
    </row>
    <row r="166" spans="1:9" ht="13.25" customHeight="1">
      <c r="A166" s="133"/>
      <c r="B166" s="49"/>
      <c r="C166" s="144" t="s">
        <v>645</v>
      </c>
      <c r="D166" s="136"/>
      <c r="E166" s="136"/>
      <c r="F166" s="63"/>
      <c r="G166" s="5" t="s">
        <v>14</v>
      </c>
      <c r="H166" s="62"/>
    </row>
    <row r="167" spans="1:9" ht="13.25" customHeight="1">
      <c r="A167" s="133"/>
      <c r="B167" s="49"/>
      <c r="C167" s="144"/>
      <c r="D167" s="136"/>
      <c r="E167" s="136"/>
      <c r="F167" s="63"/>
      <c r="G167" s="5"/>
      <c r="H167" s="62"/>
    </row>
    <row r="168" spans="1:9" ht="21" customHeight="1">
      <c r="A168" s="133"/>
      <c r="B168" s="49"/>
      <c r="C168" s="158" t="s">
        <v>660</v>
      </c>
      <c r="D168" s="136"/>
      <c r="E168" s="136"/>
      <c r="F168" s="63"/>
      <c r="G168" s="5"/>
      <c r="H168" s="62"/>
    </row>
    <row r="169" spans="1:9" ht="14">
      <c r="A169" s="133"/>
      <c r="B169" s="49"/>
      <c r="C169" s="29" t="s">
        <v>646</v>
      </c>
      <c r="D169" s="136"/>
      <c r="E169" s="136"/>
      <c r="F169" s="63"/>
      <c r="G169" s="5"/>
      <c r="H169" s="62"/>
    </row>
    <row r="170" spans="1:9" ht="13.25" customHeight="1">
      <c r="A170" s="87"/>
      <c r="C170" s="30" t="s">
        <v>647</v>
      </c>
      <c r="D170" s="67"/>
      <c r="E170" s="55"/>
      <c r="F170" s="80"/>
      <c r="G170" s="4"/>
      <c r="H170" s="5"/>
      <c r="I170" s="69"/>
    </row>
    <row r="171" spans="1:9" ht="13.25" customHeight="1">
      <c r="A171" s="50">
        <v>43591</v>
      </c>
      <c r="B171" s="9" t="s">
        <v>79</v>
      </c>
      <c r="C171" s="9" t="s">
        <v>9</v>
      </c>
      <c r="D171" s="14">
        <v>0</v>
      </c>
      <c r="E171" s="14" t="s">
        <v>14</v>
      </c>
      <c r="F171" s="70" t="s">
        <v>279</v>
      </c>
      <c r="G171" s="68" t="s">
        <v>72</v>
      </c>
      <c r="H171" s="5" t="s">
        <v>264</v>
      </c>
      <c r="I171" s="69"/>
    </row>
    <row r="172" spans="1:9" ht="13">
      <c r="A172" s="50"/>
      <c r="B172" s="11" t="s">
        <v>50</v>
      </c>
      <c r="C172" s="9" t="s">
        <v>648</v>
      </c>
      <c r="D172" s="9"/>
      <c r="E172" s="14">
        <f>+D171</f>
        <v>0</v>
      </c>
      <c r="F172" s="70" t="str">
        <f>+E171</f>
        <v xml:space="preserve"> </v>
      </c>
      <c r="G172" s="68" t="s">
        <v>72</v>
      </c>
      <c r="H172" s="5" t="s">
        <v>14</v>
      </c>
    </row>
    <row r="173" spans="1:9" ht="13">
      <c r="A173" s="50"/>
      <c r="B173" s="11"/>
      <c r="C173" s="26" t="s">
        <v>496</v>
      </c>
      <c r="D173" s="26"/>
      <c r="E173" s="18"/>
      <c r="F173" s="80" t="s">
        <v>14</v>
      </c>
      <c r="G173" s="68" t="s">
        <v>72</v>
      </c>
      <c r="H173" s="5"/>
    </row>
    <row r="174" spans="1:9" ht="13">
      <c r="A174" s="50"/>
      <c r="B174" s="159" t="s">
        <v>649</v>
      </c>
      <c r="C174" s="160" t="s">
        <v>480</v>
      </c>
      <c r="D174" s="161"/>
      <c r="E174" s="162"/>
      <c r="F174" s="80"/>
      <c r="G174" s="68" t="s">
        <v>72</v>
      </c>
      <c r="H174" s="5"/>
    </row>
    <row r="175" spans="1:9" ht="13">
      <c r="A175" s="50"/>
      <c r="B175" s="159"/>
      <c r="C175" s="160" t="s">
        <v>481</v>
      </c>
      <c r="D175" s="161"/>
      <c r="E175" s="162"/>
      <c r="F175" s="80"/>
      <c r="G175" s="68" t="s">
        <v>72</v>
      </c>
      <c r="H175" s="5"/>
    </row>
    <row r="176" spans="1:9" ht="13">
      <c r="A176" s="50"/>
      <c r="B176" s="159"/>
      <c r="C176" s="160" t="s">
        <v>492</v>
      </c>
      <c r="D176" s="161"/>
      <c r="E176" s="162"/>
      <c r="F176" s="80" t="s">
        <v>14</v>
      </c>
      <c r="G176" s="68" t="s">
        <v>72</v>
      </c>
      <c r="H176" s="5"/>
    </row>
    <row r="177" spans="1:9" ht="13">
      <c r="A177" s="50"/>
      <c r="B177" s="159"/>
      <c r="C177" s="160" t="s">
        <v>491</v>
      </c>
      <c r="D177" s="161"/>
      <c r="E177" s="162"/>
      <c r="F177" s="95">
        <f>1887+1400+2128.84+3218.16</f>
        <v>8634</v>
      </c>
      <c r="G177" s="68" t="s">
        <v>72</v>
      </c>
      <c r="H177" s="5"/>
    </row>
    <row r="178" spans="1:9" ht="13">
      <c r="A178" s="50"/>
      <c r="B178" s="11"/>
      <c r="C178" s="148"/>
      <c r="D178" s="26"/>
      <c r="E178" s="18"/>
      <c r="F178" s="95"/>
      <c r="G178" s="68"/>
      <c r="H178" s="5"/>
    </row>
    <row r="179" spans="1:9" ht="15.5">
      <c r="A179" s="50"/>
      <c r="B179" s="11"/>
      <c r="C179" s="30" t="s">
        <v>650</v>
      </c>
      <c r="D179" s="3"/>
      <c r="E179" s="14"/>
      <c r="F179" s="80"/>
      <c r="G179" s="68"/>
      <c r="H179" s="5"/>
    </row>
    <row r="180" spans="1:9" s="49" customFormat="1" ht="12.75" customHeight="1">
      <c r="A180" s="50">
        <v>43591</v>
      </c>
      <c r="B180" s="9" t="s">
        <v>79</v>
      </c>
      <c r="C180" s="9" t="s">
        <v>9</v>
      </c>
      <c r="D180" s="14">
        <v>0</v>
      </c>
      <c r="E180" s="14" t="s">
        <v>14</v>
      </c>
      <c r="F180" s="98" t="s">
        <v>652</v>
      </c>
      <c r="G180" s="68" t="s">
        <v>72</v>
      </c>
      <c r="H180" s="5" t="s">
        <v>264</v>
      </c>
    </row>
    <row r="181" spans="1:9" s="2" customFormat="1" ht="13.5" customHeight="1">
      <c r="A181" s="50"/>
      <c r="B181" s="11" t="s">
        <v>50</v>
      </c>
      <c r="C181" s="9" t="s">
        <v>478</v>
      </c>
      <c r="D181" s="9"/>
      <c r="E181" s="14">
        <f>+D180</f>
        <v>0</v>
      </c>
      <c r="F181" s="70" t="s">
        <v>651</v>
      </c>
      <c r="G181" s="68" t="s">
        <v>72</v>
      </c>
      <c r="H181" s="5" t="s">
        <v>14</v>
      </c>
    </row>
    <row r="182" spans="1:9" ht="13">
      <c r="A182" s="50"/>
      <c r="B182" s="11"/>
      <c r="C182" s="26" t="s">
        <v>498</v>
      </c>
      <c r="D182" s="26"/>
      <c r="E182" s="18"/>
      <c r="F182" s="80"/>
      <c r="G182" s="68"/>
      <c r="H182" s="5"/>
    </row>
    <row r="183" spans="1:9" ht="13">
      <c r="A183" s="50"/>
      <c r="B183" s="159" t="s">
        <v>649</v>
      </c>
      <c r="C183" s="161" t="s">
        <v>497</v>
      </c>
      <c r="D183" s="161"/>
      <c r="E183" s="162"/>
      <c r="F183" s="80"/>
      <c r="G183" s="68"/>
      <c r="H183" s="5"/>
    </row>
    <row r="184" spans="1:9" ht="13.25" customHeight="1">
      <c r="A184" s="50"/>
      <c r="B184" s="159"/>
      <c r="C184" s="161" t="s">
        <v>499</v>
      </c>
      <c r="D184" s="161"/>
      <c r="E184" s="162"/>
      <c r="F184" s="80"/>
      <c r="G184" s="68"/>
      <c r="H184" s="5"/>
    </row>
    <row r="185" spans="1:9" ht="13.25" customHeight="1">
      <c r="A185" s="50"/>
      <c r="B185" s="11"/>
      <c r="C185" s="26"/>
      <c r="D185" s="26"/>
      <c r="E185" s="18"/>
      <c r="F185" s="80"/>
      <c r="G185" s="68"/>
      <c r="H185" s="5"/>
    </row>
    <row r="186" spans="1:9" s="24" customFormat="1" ht="14" customHeight="1">
      <c r="A186" s="46"/>
      <c r="B186" s="49"/>
      <c r="C186" s="77" t="s">
        <v>484</v>
      </c>
      <c r="D186" s="48"/>
      <c r="E186" s="48"/>
      <c r="F186" s="23" t="s">
        <v>148</v>
      </c>
      <c r="G186" s="29" t="s">
        <v>61</v>
      </c>
      <c r="H186" s="7" t="s">
        <v>32</v>
      </c>
      <c r="I186"/>
    </row>
    <row r="187" spans="1:9" ht="13.25" customHeight="1">
      <c r="A187" s="50" t="s">
        <v>14</v>
      </c>
      <c r="B187" s="9" t="s">
        <v>485</v>
      </c>
      <c r="C187" s="3" t="s">
        <v>494</v>
      </c>
      <c r="D187" s="14">
        <v>1887</v>
      </c>
      <c r="E187" s="14"/>
      <c r="F187" s="70" t="s">
        <v>654</v>
      </c>
      <c r="G187" s="29" t="s">
        <v>61</v>
      </c>
      <c r="H187" s="149" t="s">
        <v>14</v>
      </c>
    </row>
    <row r="188" spans="1:9" ht="13.25" customHeight="1">
      <c r="A188" s="50"/>
      <c r="B188" s="9" t="s">
        <v>486</v>
      </c>
      <c r="C188" s="3" t="s">
        <v>493</v>
      </c>
      <c r="D188" s="14">
        <v>1400</v>
      </c>
      <c r="E188" s="14"/>
      <c r="F188" s="70"/>
      <c r="G188" s="29" t="s">
        <v>61</v>
      </c>
      <c r="H188" s="7"/>
    </row>
    <row r="189" spans="1:9" ht="13.25" customHeight="1">
      <c r="A189" s="50"/>
      <c r="B189" s="9" t="s">
        <v>487</v>
      </c>
      <c r="C189" s="3" t="s">
        <v>488</v>
      </c>
      <c r="D189" s="14">
        <v>2128.84</v>
      </c>
      <c r="E189" s="14"/>
      <c r="F189" s="70"/>
      <c r="G189" s="29" t="s">
        <v>61</v>
      </c>
      <c r="H189" s="7"/>
    </row>
    <row r="190" spans="1:9" ht="13.25" customHeight="1">
      <c r="A190" s="50"/>
      <c r="B190" s="9" t="s">
        <v>489</v>
      </c>
      <c r="C190" s="3" t="s">
        <v>490</v>
      </c>
      <c r="D190" s="14">
        <v>3218.16</v>
      </c>
      <c r="E190" s="14"/>
      <c r="F190" s="95" t="s">
        <v>14</v>
      </c>
      <c r="G190" s="29" t="s">
        <v>61</v>
      </c>
      <c r="H190" s="7"/>
    </row>
    <row r="191" spans="1:9" s="24" customFormat="1" ht="14" customHeight="1">
      <c r="A191" s="40"/>
      <c r="B191" s="4" t="s">
        <v>14</v>
      </c>
      <c r="C191" s="8" t="s">
        <v>479</v>
      </c>
      <c r="D191" s="14"/>
      <c r="E191" s="14"/>
      <c r="F191" s="69"/>
      <c r="G191" s="5"/>
      <c r="H191" s="7"/>
      <c r="I191"/>
    </row>
    <row r="192" spans="1:9" s="24" customFormat="1" ht="14" customHeight="1">
      <c r="A192" s="40"/>
      <c r="B192" s="4"/>
      <c r="C192" s="8"/>
      <c r="D192" s="14"/>
      <c r="E192" s="14"/>
      <c r="F192" s="69"/>
      <c r="G192" s="5"/>
      <c r="H192" s="7"/>
      <c r="I192"/>
    </row>
    <row r="193" spans="1:9" s="24" customFormat="1" ht="14" customHeight="1">
      <c r="A193" s="46"/>
      <c r="B193" s="49"/>
      <c r="C193" s="77" t="s">
        <v>483</v>
      </c>
      <c r="D193" s="48"/>
      <c r="E193" s="48"/>
      <c r="F193" s="23" t="s">
        <v>148</v>
      </c>
      <c r="G193" s="29" t="s">
        <v>61</v>
      </c>
      <c r="H193" s="7" t="s">
        <v>32</v>
      </c>
      <c r="I193"/>
    </row>
    <row r="194" spans="1:9" s="24" customFormat="1" ht="14" customHeight="1">
      <c r="A194" s="50" t="s">
        <v>14</v>
      </c>
      <c r="B194" s="9" t="s">
        <v>81</v>
      </c>
      <c r="C194" s="3" t="s">
        <v>482</v>
      </c>
      <c r="D194" s="14">
        <v>102500</v>
      </c>
      <c r="E194" s="14"/>
      <c r="F194" s="70" t="s">
        <v>654</v>
      </c>
      <c r="G194" s="5" t="s">
        <v>14</v>
      </c>
      <c r="H194" s="149" t="s">
        <v>14</v>
      </c>
      <c r="I194"/>
    </row>
    <row r="195" spans="1:9" s="24" customFormat="1" ht="14" customHeight="1">
      <c r="A195" s="40"/>
      <c r="B195" s="4"/>
      <c r="C195" s="8" t="s">
        <v>495</v>
      </c>
      <c r="D195" s="14"/>
      <c r="E195" s="14"/>
      <c r="F195" s="69"/>
      <c r="G195" s="5"/>
      <c r="H195" s="7"/>
      <c r="I195"/>
    </row>
    <row r="196" spans="1:9" ht="13.25" customHeight="1" thickBot="1">
      <c r="A196" s="50"/>
      <c r="B196" s="11"/>
      <c r="C196" s="26"/>
      <c r="D196" s="26"/>
      <c r="E196" s="18"/>
      <c r="F196" s="80"/>
      <c r="G196" s="68"/>
      <c r="H196" s="5"/>
    </row>
    <row r="197" spans="1:9" ht="13.25" customHeight="1">
      <c r="A197" s="481"/>
      <c r="B197" s="482"/>
      <c r="C197" s="483" t="s">
        <v>1801</v>
      </c>
      <c r="D197" s="484"/>
      <c r="E197" s="484"/>
      <c r="F197" s="485"/>
      <c r="G197" s="5"/>
      <c r="H197" s="62"/>
    </row>
    <row r="198" spans="1:9" s="24" customFormat="1" ht="14" customHeight="1">
      <c r="A198" s="486">
        <v>44280</v>
      </c>
      <c r="B198" s="487" t="s">
        <v>1710</v>
      </c>
      <c r="C198" s="488" t="s">
        <v>1798</v>
      </c>
      <c r="D198" s="489">
        <v>50000</v>
      </c>
      <c r="E198" s="489"/>
      <c r="F198" s="490" t="s">
        <v>433</v>
      </c>
      <c r="G198" s="29"/>
      <c r="H198" s="164"/>
      <c r="I198"/>
    </row>
    <row r="199" spans="1:9" s="24" customFormat="1" ht="14" customHeight="1">
      <c r="A199" s="486"/>
      <c r="B199" s="487" t="s">
        <v>1714</v>
      </c>
      <c r="C199" s="488" t="s">
        <v>1799</v>
      </c>
      <c r="D199" s="489">
        <v>50000</v>
      </c>
      <c r="E199" s="489"/>
      <c r="F199" s="490" t="s">
        <v>434</v>
      </c>
      <c r="G199" s="29"/>
      <c r="H199" s="164"/>
      <c r="I199"/>
    </row>
    <row r="200" spans="1:9" s="24" customFormat="1" ht="14" customHeight="1">
      <c r="A200" s="486"/>
      <c r="B200" s="491" t="s">
        <v>44</v>
      </c>
      <c r="C200" s="491" t="s">
        <v>84</v>
      </c>
      <c r="D200" s="489" t="s">
        <v>14</v>
      </c>
      <c r="E200" s="489">
        <f>SUM(D198:D199)</f>
        <v>100000</v>
      </c>
      <c r="F200" s="490" t="s">
        <v>14</v>
      </c>
      <c r="G200" s="29"/>
      <c r="H200" s="164"/>
      <c r="I200"/>
    </row>
    <row r="201" spans="1:9" ht="14">
      <c r="A201" s="486"/>
      <c r="B201" s="487" t="s">
        <v>89</v>
      </c>
      <c r="C201" s="488" t="s">
        <v>76</v>
      </c>
      <c r="D201" s="489">
        <v>100000</v>
      </c>
      <c r="E201" s="489"/>
      <c r="F201" s="490" t="s">
        <v>14</v>
      </c>
      <c r="G201" s="29"/>
      <c r="H201" s="164"/>
    </row>
    <row r="202" spans="1:9" ht="14">
      <c r="A202" s="486"/>
      <c r="B202" s="491" t="s">
        <v>122</v>
      </c>
      <c r="C202" s="491" t="s">
        <v>11</v>
      </c>
      <c r="D202" s="489"/>
      <c r="E202" s="489">
        <f>+D201</f>
        <v>100000</v>
      </c>
      <c r="F202" s="490"/>
      <c r="G202" s="29"/>
      <c r="H202" s="164"/>
    </row>
    <row r="203" spans="1:9" ht="14.5" thickBot="1">
      <c r="A203" s="492"/>
      <c r="B203" s="493"/>
      <c r="C203" s="494" t="s">
        <v>1800</v>
      </c>
      <c r="D203" s="495"/>
      <c r="E203" s="495"/>
      <c r="F203" s="496"/>
      <c r="G203" s="29"/>
      <c r="H203" s="164"/>
    </row>
  </sheetData>
  <printOptions gridLines="1"/>
  <pageMargins left="0.7" right="0.7" top="0.75" bottom="0.75" header="0.3" footer="0.3"/>
  <pageSetup scale="65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2"/>
  <sheetViews>
    <sheetView topLeftCell="A112" zoomScaleNormal="100" zoomScaleSheetLayoutView="125" workbookViewId="0">
      <selection activeCell="C19" sqref="C19"/>
    </sheetView>
  </sheetViews>
  <sheetFormatPr defaultColWidth="8.81640625" defaultRowHeight="15.5"/>
  <cols>
    <col min="1" max="1" width="9.6328125" style="171" bestFit="1" customWidth="1"/>
    <col min="2" max="2" width="26.81640625" style="24" bestFit="1" customWidth="1"/>
    <col min="3" max="3" width="73.36328125" style="24" bestFit="1" customWidth="1"/>
    <col min="4" max="4" width="13.81640625" style="241" customWidth="1"/>
    <col min="5" max="5" width="13.6328125" style="165" bestFit="1" customWidth="1"/>
    <col min="6" max="6" width="19.36328125" style="172" bestFit="1" customWidth="1"/>
    <col min="7" max="7" width="4.81640625" style="13" customWidth="1"/>
    <col min="8" max="8" width="13.81640625" style="170" bestFit="1" customWidth="1"/>
    <col min="9" max="9" width="12" style="168" bestFit="1" customWidth="1"/>
    <col min="10" max="10" width="10.54296875" style="24" bestFit="1" customWidth="1"/>
    <col min="11" max="11" width="25.1796875" style="24" bestFit="1" customWidth="1"/>
    <col min="12" max="12" width="7.1796875" style="24" customWidth="1"/>
    <col min="13" max="13" width="65.81640625" style="24" bestFit="1" customWidth="1"/>
    <col min="14" max="14" width="25.1796875" style="24" bestFit="1" customWidth="1"/>
    <col min="15" max="16384" width="8.81640625" style="24"/>
  </cols>
  <sheetData>
    <row r="1" spans="1:9">
      <c r="A1" s="631" t="s">
        <v>661</v>
      </c>
      <c r="B1" s="631"/>
      <c r="C1" s="631"/>
      <c r="D1" s="631"/>
      <c r="E1" s="631"/>
      <c r="F1" s="631"/>
    </row>
    <row r="2" spans="1:9" ht="15.75" customHeight="1">
      <c r="A2" s="632" t="s">
        <v>1159</v>
      </c>
      <c r="B2" s="632"/>
      <c r="C2" s="632"/>
      <c r="D2" s="632"/>
      <c r="E2" s="632"/>
      <c r="F2" s="632"/>
      <c r="G2" s="169"/>
      <c r="H2" s="167"/>
    </row>
    <row r="3" spans="1:9" ht="8" customHeight="1">
      <c r="C3" s="166"/>
      <c r="D3" s="241" t="s">
        <v>14</v>
      </c>
    </row>
    <row r="4" spans="1:9" ht="14.5" customHeight="1">
      <c r="C4" s="166"/>
      <c r="H4" s="170" t="s">
        <v>772</v>
      </c>
    </row>
    <row r="5" spans="1:9" s="19" customFormat="1" ht="15" customHeight="1">
      <c r="A5" s="45" t="s">
        <v>15</v>
      </c>
      <c r="B5" s="20" t="s">
        <v>16</v>
      </c>
      <c r="C5" s="20" t="s">
        <v>17</v>
      </c>
      <c r="D5" s="242" t="s">
        <v>18</v>
      </c>
      <c r="E5" s="34" t="s">
        <v>19</v>
      </c>
      <c r="F5" s="173" t="s">
        <v>1158</v>
      </c>
      <c r="G5" s="173" t="s">
        <v>85</v>
      </c>
      <c r="H5" s="170" t="s">
        <v>773</v>
      </c>
      <c r="I5" s="174"/>
    </row>
    <row r="6" spans="1:9" ht="6.65" customHeight="1">
      <c r="A6" s="175"/>
      <c r="B6" s="166"/>
      <c r="C6" s="176"/>
      <c r="D6" s="243"/>
      <c r="E6" s="253"/>
      <c r="F6" s="178"/>
      <c r="G6" s="173"/>
    </row>
    <row r="7" spans="1:9">
      <c r="A7" s="175"/>
      <c r="B7" s="166"/>
      <c r="C7" s="13" t="s">
        <v>1163</v>
      </c>
      <c r="D7" s="243"/>
      <c r="E7" s="253"/>
      <c r="F7" s="178"/>
      <c r="G7" s="173"/>
    </row>
    <row r="8" spans="1:9">
      <c r="A8" s="175"/>
      <c r="B8" s="166"/>
      <c r="C8" s="13" t="s">
        <v>1164</v>
      </c>
      <c r="G8" s="180"/>
    </row>
    <row r="9" spans="1:9" ht="15.5" customHeight="1">
      <c r="A9" s="171">
        <v>44013</v>
      </c>
      <c r="B9" s="166" t="s">
        <v>1157</v>
      </c>
      <c r="C9" s="183" t="s">
        <v>1160</v>
      </c>
      <c r="D9" s="241">
        <v>300000</v>
      </c>
      <c r="G9" s="180"/>
      <c r="H9" s="181"/>
    </row>
    <row r="10" spans="1:9" ht="15.5" customHeight="1">
      <c r="B10" s="166"/>
      <c r="C10" s="183"/>
      <c r="G10" s="180"/>
      <c r="H10" s="181"/>
    </row>
    <row r="11" spans="1:9" ht="15" customHeight="1">
      <c r="B11" s="166" t="s">
        <v>1161</v>
      </c>
      <c r="C11" s="183" t="s">
        <v>1162</v>
      </c>
      <c r="D11" s="241">
        <v>57000</v>
      </c>
      <c r="G11" s="180"/>
    </row>
    <row r="12" spans="1:9" ht="15" customHeight="1">
      <c r="B12" s="166" t="s">
        <v>1165</v>
      </c>
      <c r="C12" s="183" t="s">
        <v>1166</v>
      </c>
      <c r="D12" s="241">
        <v>131000</v>
      </c>
      <c r="G12" s="180"/>
    </row>
    <row r="13" spans="1:9" ht="15" customHeight="1">
      <c r="B13" s="166" t="s">
        <v>1167</v>
      </c>
      <c r="C13" s="183" t="s">
        <v>1168</v>
      </c>
      <c r="D13" s="241">
        <v>55000</v>
      </c>
      <c r="G13" s="180"/>
    </row>
    <row r="14" spans="1:9" ht="15" customHeight="1">
      <c r="B14" s="166" t="s">
        <v>1169</v>
      </c>
      <c r="C14" s="183" t="s">
        <v>1170</v>
      </c>
      <c r="D14" s="241">
        <v>25500</v>
      </c>
      <c r="G14" s="180"/>
    </row>
    <row r="15" spans="1:9" ht="15" customHeight="1">
      <c r="B15" s="166" t="s">
        <v>1172</v>
      </c>
      <c r="C15" s="183" t="s">
        <v>1171</v>
      </c>
      <c r="D15" s="241">
        <v>50000</v>
      </c>
      <c r="G15" s="180"/>
    </row>
    <row r="16" spans="1:9" ht="15" customHeight="1">
      <c r="D16" s="24"/>
      <c r="E16" s="24"/>
      <c r="G16" s="180"/>
    </row>
    <row r="17" spans="1:8" ht="15" customHeight="1">
      <c r="B17" s="166"/>
      <c r="C17" s="166"/>
      <c r="G17" s="180"/>
    </row>
    <row r="18" spans="1:8" ht="15" customHeight="1">
      <c r="B18" s="166"/>
      <c r="C18" s="166"/>
      <c r="G18" s="180"/>
    </row>
    <row r="19" spans="1:8" ht="15" customHeight="1">
      <c r="B19" s="166" t="s">
        <v>1173</v>
      </c>
      <c r="C19" s="183" t="s">
        <v>1174</v>
      </c>
      <c r="E19" s="165">
        <v>50000</v>
      </c>
      <c r="G19" s="180"/>
    </row>
    <row r="20" spans="1:8" ht="15" customHeight="1">
      <c r="B20" s="166" t="s">
        <v>1175</v>
      </c>
      <c r="C20" s="190" t="s">
        <v>1176</v>
      </c>
      <c r="G20" s="180"/>
    </row>
    <row r="21" spans="1:8" ht="15" customHeight="1">
      <c r="B21" s="166"/>
      <c r="C21" s="13"/>
      <c r="G21" s="180"/>
    </row>
    <row r="22" spans="1:8" ht="15" customHeight="1">
      <c r="B22" s="166"/>
      <c r="C22" s="13"/>
      <c r="G22" s="180"/>
    </row>
    <row r="23" spans="1:8" ht="15" customHeight="1">
      <c r="A23" s="175"/>
      <c r="B23" s="166"/>
      <c r="C23" s="166"/>
      <c r="G23" s="180"/>
    </row>
    <row r="24" spans="1:8" ht="15" customHeight="1">
      <c r="A24" s="175"/>
      <c r="B24" s="166"/>
      <c r="C24" s="166"/>
      <c r="G24" s="180"/>
    </row>
    <row r="25" spans="1:8" ht="15" customHeight="1">
      <c r="A25" s="175"/>
      <c r="B25" s="166"/>
      <c r="C25" s="166"/>
      <c r="G25" s="180"/>
    </row>
    <row r="26" spans="1:8" ht="15" customHeight="1">
      <c r="A26" s="175"/>
      <c r="B26" s="166"/>
      <c r="C26" s="13" t="s">
        <v>697</v>
      </c>
      <c r="G26" s="180"/>
    </row>
    <row r="27" spans="1:8">
      <c r="A27" s="171">
        <v>43647</v>
      </c>
      <c r="B27" s="24" t="s">
        <v>662</v>
      </c>
      <c r="C27" s="24" t="s">
        <v>663</v>
      </c>
      <c r="D27" s="241">
        <v>390</v>
      </c>
      <c r="F27" s="179" t="s">
        <v>664</v>
      </c>
      <c r="G27" s="13" t="s">
        <v>904</v>
      </c>
      <c r="H27" s="182" t="s">
        <v>697</v>
      </c>
    </row>
    <row r="28" spans="1:8">
      <c r="B28" s="183" t="s">
        <v>665</v>
      </c>
      <c r="C28" s="183" t="s">
        <v>666</v>
      </c>
      <c r="D28" s="241">
        <v>1100</v>
      </c>
      <c r="E28" s="165" t="s">
        <v>14</v>
      </c>
      <c r="F28" s="179" t="s">
        <v>667</v>
      </c>
      <c r="G28" s="13" t="s">
        <v>904</v>
      </c>
      <c r="H28" s="182"/>
    </row>
    <row r="29" spans="1:8" ht="17.5">
      <c r="B29" s="24" t="s">
        <v>668</v>
      </c>
      <c r="C29" s="24" t="s">
        <v>669</v>
      </c>
      <c r="D29" s="241">
        <v>2352.4</v>
      </c>
      <c r="F29" s="184">
        <f>SUM(D27:D42)</f>
        <v>74367.48</v>
      </c>
      <c r="G29" s="185" t="s">
        <v>904</v>
      </c>
    </row>
    <row r="30" spans="1:8">
      <c r="B30" s="24" t="s">
        <v>670</v>
      </c>
      <c r="C30" s="24" t="s">
        <v>671</v>
      </c>
      <c r="D30" s="241">
        <v>2100</v>
      </c>
      <c r="G30" s="13" t="s">
        <v>904</v>
      </c>
    </row>
    <row r="31" spans="1:8">
      <c r="B31" s="24" t="s">
        <v>672</v>
      </c>
      <c r="C31" s="24" t="s">
        <v>673</v>
      </c>
      <c r="D31" s="241">
        <v>1054.32</v>
      </c>
      <c r="G31" s="13" t="s">
        <v>904</v>
      </c>
    </row>
    <row r="32" spans="1:8">
      <c r="B32" s="24" t="s">
        <v>674</v>
      </c>
      <c r="C32" s="24" t="s">
        <v>675</v>
      </c>
      <c r="D32" s="241">
        <v>637.97</v>
      </c>
      <c r="G32" s="13" t="s">
        <v>904</v>
      </c>
    </row>
    <row r="33" spans="1:8">
      <c r="B33" s="24" t="s">
        <v>676</v>
      </c>
      <c r="C33" s="24" t="s">
        <v>677</v>
      </c>
      <c r="D33" s="241">
        <v>5803</v>
      </c>
      <c r="G33" s="13" t="s">
        <v>904</v>
      </c>
    </row>
    <row r="34" spans="1:8">
      <c r="B34" s="24" t="s">
        <v>678</v>
      </c>
      <c r="C34" s="24" t="s">
        <v>679</v>
      </c>
      <c r="D34" s="241">
        <v>59.76</v>
      </c>
      <c r="G34" s="13" t="s">
        <v>904</v>
      </c>
    </row>
    <row r="35" spans="1:8">
      <c r="B35" s="24" t="s">
        <v>680</v>
      </c>
      <c r="C35" s="24" t="s">
        <v>681</v>
      </c>
      <c r="D35" s="241">
        <v>35355</v>
      </c>
      <c r="G35" s="13" t="s">
        <v>904</v>
      </c>
    </row>
    <row r="36" spans="1:8">
      <c r="B36" s="24" t="s">
        <v>682</v>
      </c>
      <c r="C36" s="24" t="s">
        <v>683</v>
      </c>
      <c r="D36" s="241">
        <v>9965.64</v>
      </c>
      <c r="G36" s="13" t="s">
        <v>904</v>
      </c>
    </row>
    <row r="37" spans="1:8">
      <c r="B37" s="24" t="s">
        <v>684</v>
      </c>
      <c r="C37" s="24" t="s">
        <v>685</v>
      </c>
      <c r="D37" s="241">
        <v>7481.19</v>
      </c>
      <c r="G37" s="13" t="s">
        <v>904</v>
      </c>
    </row>
    <row r="38" spans="1:8">
      <c r="B38" s="24" t="s">
        <v>686</v>
      </c>
      <c r="C38" s="24" t="s">
        <v>687</v>
      </c>
      <c r="D38" s="241">
        <v>4022.11</v>
      </c>
      <c r="G38" s="13" t="s">
        <v>904</v>
      </c>
    </row>
    <row r="39" spans="1:8">
      <c r="B39" s="24" t="s">
        <v>688</v>
      </c>
      <c r="C39" s="24" t="s">
        <v>689</v>
      </c>
      <c r="D39" s="241">
        <v>3100</v>
      </c>
      <c r="G39" s="13" t="s">
        <v>904</v>
      </c>
    </row>
    <row r="40" spans="1:8">
      <c r="B40" s="24" t="s">
        <v>690</v>
      </c>
      <c r="C40" s="24" t="s">
        <v>691</v>
      </c>
      <c r="D40" s="241">
        <v>408.09</v>
      </c>
      <c r="G40" s="13" t="s">
        <v>904</v>
      </c>
    </row>
    <row r="41" spans="1:8">
      <c r="B41" s="24" t="s">
        <v>692</v>
      </c>
      <c r="C41" s="24" t="s">
        <v>693</v>
      </c>
      <c r="D41" s="241">
        <v>509</v>
      </c>
      <c r="F41" s="24"/>
      <c r="G41" s="13" t="s">
        <v>904</v>
      </c>
    </row>
    <row r="42" spans="1:8">
      <c r="B42" s="24" t="s">
        <v>694</v>
      </c>
      <c r="C42" s="24" t="s">
        <v>695</v>
      </c>
      <c r="D42" s="241">
        <v>29</v>
      </c>
      <c r="G42" s="13" t="s">
        <v>904</v>
      </c>
    </row>
    <row r="43" spans="1:8">
      <c r="C43" s="13" t="s">
        <v>696</v>
      </c>
    </row>
    <row r="44" spans="1:8">
      <c r="C44" s="13" t="s">
        <v>706</v>
      </c>
    </row>
    <row r="45" spans="1:8">
      <c r="C45" s="13"/>
    </row>
    <row r="46" spans="1:8">
      <c r="B46" s="186"/>
      <c r="C46" s="187" t="s">
        <v>705</v>
      </c>
      <c r="D46" s="244"/>
      <c r="H46" s="170" t="s">
        <v>14</v>
      </c>
    </row>
    <row r="47" spans="1:8">
      <c r="A47" s="171">
        <v>43647</v>
      </c>
      <c r="B47" s="186" t="s">
        <v>707</v>
      </c>
      <c r="C47" s="188" t="s">
        <v>827</v>
      </c>
      <c r="D47" s="244">
        <v>8699.32</v>
      </c>
      <c r="F47" s="172" t="s">
        <v>708</v>
      </c>
      <c r="H47" s="170" t="str">
        <f>+C46</f>
        <v>J20-3</v>
      </c>
    </row>
    <row r="48" spans="1:8">
      <c r="B48" s="186" t="s">
        <v>703</v>
      </c>
      <c r="C48" s="188" t="s">
        <v>825</v>
      </c>
      <c r="D48" s="244">
        <v>361352</v>
      </c>
      <c r="F48" s="189">
        <f>SUM(D47:D50)</f>
        <v>378966.56</v>
      </c>
      <c r="G48" s="13" t="s">
        <v>904</v>
      </c>
    </row>
    <row r="49" spans="1:10">
      <c r="B49" s="186" t="s">
        <v>703</v>
      </c>
      <c r="C49" s="188" t="s">
        <v>712</v>
      </c>
      <c r="D49" s="244">
        <v>5973.75</v>
      </c>
      <c r="F49" s="172" t="s">
        <v>705</v>
      </c>
      <c r="G49" s="13" t="s">
        <v>904</v>
      </c>
      <c r="H49" s="170" t="s">
        <v>14</v>
      </c>
    </row>
    <row r="50" spans="1:10">
      <c r="B50" s="186" t="s">
        <v>709</v>
      </c>
      <c r="C50" s="188" t="s">
        <v>1081</v>
      </c>
      <c r="D50" s="244">
        <v>2941.49</v>
      </c>
      <c r="G50" s="13" t="s">
        <v>904</v>
      </c>
      <c r="H50" s="170">
        <f>+D48+D49</f>
        <v>367325.75</v>
      </c>
    </row>
    <row r="51" spans="1:10">
      <c r="B51" s="186"/>
      <c r="C51" s="187" t="s">
        <v>696</v>
      </c>
      <c r="D51" s="244"/>
    </row>
    <row r="52" spans="1:10">
      <c r="C52" s="13" t="s">
        <v>706</v>
      </c>
    </row>
    <row r="53" spans="1:10">
      <c r="C53" s="166"/>
    </row>
    <row r="54" spans="1:10">
      <c r="A54" s="171" t="s">
        <v>14</v>
      </c>
      <c r="C54" s="13" t="s">
        <v>774</v>
      </c>
    </row>
    <row r="55" spans="1:10">
      <c r="A55" s="171">
        <v>43647</v>
      </c>
      <c r="B55" s="186" t="s">
        <v>775</v>
      </c>
      <c r="C55" s="186" t="s">
        <v>698</v>
      </c>
      <c r="D55" s="244" t="s">
        <v>769</v>
      </c>
      <c r="E55" s="254">
        <v>876.92</v>
      </c>
      <c r="F55" s="172" t="s">
        <v>824</v>
      </c>
      <c r="G55" s="13" t="s">
        <v>904</v>
      </c>
      <c r="H55" s="170" t="s">
        <v>774</v>
      </c>
      <c r="J55" s="24" t="s">
        <v>14</v>
      </c>
    </row>
    <row r="56" spans="1:10">
      <c r="B56" s="190"/>
      <c r="C56" s="13" t="s">
        <v>776</v>
      </c>
      <c r="F56" s="191" t="s">
        <v>774</v>
      </c>
    </row>
    <row r="57" spans="1:10">
      <c r="B57" s="190"/>
      <c r="C57" s="13"/>
      <c r="F57" s="191"/>
    </row>
    <row r="58" spans="1:10">
      <c r="A58" s="171" t="s">
        <v>14</v>
      </c>
      <c r="C58" s="192" t="s">
        <v>821</v>
      </c>
    </row>
    <row r="59" spans="1:10">
      <c r="A59" s="171">
        <v>43647</v>
      </c>
      <c r="B59" s="24" t="s">
        <v>707</v>
      </c>
      <c r="C59" s="24" t="s">
        <v>711</v>
      </c>
      <c r="D59" s="241" t="s">
        <v>769</v>
      </c>
      <c r="E59" s="165">
        <v>1246.42</v>
      </c>
      <c r="F59" s="172" t="s">
        <v>824</v>
      </c>
    </row>
    <row r="60" spans="1:10">
      <c r="B60" s="193" t="s">
        <v>709</v>
      </c>
      <c r="C60" s="193" t="s">
        <v>834</v>
      </c>
      <c r="D60" s="245"/>
      <c r="E60" s="255">
        <v>145.33000000000001</v>
      </c>
      <c r="F60" s="191" t="str">
        <f>+C58</f>
        <v>J20-3B</v>
      </c>
    </row>
    <row r="61" spans="1:10">
      <c r="B61" s="190"/>
      <c r="C61" s="13" t="s">
        <v>776</v>
      </c>
      <c r="F61" s="24"/>
    </row>
    <row r="62" spans="1:10">
      <c r="B62" s="190"/>
      <c r="C62" s="13"/>
      <c r="F62" s="191"/>
    </row>
    <row r="63" spans="1:10">
      <c r="A63" s="171" t="s">
        <v>14</v>
      </c>
      <c r="B63" s="186"/>
      <c r="C63" s="187" t="s">
        <v>822</v>
      </c>
      <c r="D63" s="244"/>
    </row>
    <row r="64" spans="1:10">
      <c r="A64" s="171">
        <v>43647</v>
      </c>
      <c r="B64" s="186" t="s">
        <v>703</v>
      </c>
      <c r="C64" s="188" t="s">
        <v>710</v>
      </c>
      <c r="D64" s="244">
        <v>300</v>
      </c>
      <c r="F64" s="172" t="s">
        <v>823</v>
      </c>
    </row>
    <row r="65" spans="1:11">
      <c r="B65" s="194"/>
      <c r="C65" s="187" t="s">
        <v>826</v>
      </c>
      <c r="D65" s="244"/>
      <c r="F65" s="191" t="str">
        <f>+C63</f>
        <v>J20-3C</v>
      </c>
    </row>
    <row r="66" spans="1:11">
      <c r="C66" s="13" t="s">
        <v>833</v>
      </c>
    </row>
    <row r="67" spans="1:11">
      <c r="C67" s="166"/>
    </row>
    <row r="68" spans="1:11">
      <c r="A68" s="171" t="s">
        <v>14</v>
      </c>
      <c r="C68" s="13" t="s">
        <v>701</v>
      </c>
    </row>
    <row r="69" spans="1:11">
      <c r="A69" s="171">
        <v>43670</v>
      </c>
      <c r="B69" s="24" t="s">
        <v>699</v>
      </c>
      <c r="C69" s="24" t="s">
        <v>698</v>
      </c>
      <c r="D69" s="241">
        <v>3186.68</v>
      </c>
      <c r="F69" s="172" t="s">
        <v>700</v>
      </c>
      <c r="G69" s="13" t="s">
        <v>904</v>
      </c>
      <c r="H69" s="170" t="s">
        <v>701</v>
      </c>
    </row>
    <row r="70" spans="1:11">
      <c r="B70" s="190" t="s">
        <v>703</v>
      </c>
      <c r="C70" s="190" t="s">
        <v>704</v>
      </c>
      <c r="E70" s="165">
        <v>3186.68</v>
      </c>
      <c r="F70" s="172" t="s">
        <v>701</v>
      </c>
      <c r="G70" s="13" t="s">
        <v>14</v>
      </c>
      <c r="H70" s="195" t="s">
        <v>14</v>
      </c>
      <c r="I70" s="168" t="s">
        <v>14</v>
      </c>
    </row>
    <row r="71" spans="1:11">
      <c r="B71" s="190"/>
      <c r="C71" s="13" t="s">
        <v>702</v>
      </c>
    </row>
    <row r="72" spans="1:11">
      <c r="B72" s="190"/>
      <c r="C72" s="190"/>
    </row>
    <row r="73" spans="1:11">
      <c r="A73" s="175"/>
      <c r="B73" s="166"/>
      <c r="C73" s="192" t="s">
        <v>713</v>
      </c>
      <c r="D73" s="243"/>
      <c r="E73" s="253"/>
      <c r="F73" s="178"/>
    </row>
    <row r="74" spans="1:11">
      <c r="A74" s="171">
        <v>43647</v>
      </c>
      <c r="B74" s="196" t="s">
        <v>714</v>
      </c>
      <c r="C74" s="197" t="s">
        <v>719</v>
      </c>
      <c r="D74" s="244">
        <v>32000</v>
      </c>
      <c r="F74" s="179" t="s">
        <v>734</v>
      </c>
      <c r="G74" s="13" t="s">
        <v>904</v>
      </c>
      <c r="H74" s="170" t="str">
        <f>+C73</f>
        <v>J20-5</v>
      </c>
      <c r="I74" s="168" t="s">
        <v>14</v>
      </c>
      <c r="K74" s="196"/>
    </row>
    <row r="75" spans="1:11">
      <c r="B75" s="196" t="s">
        <v>715</v>
      </c>
      <c r="C75" s="198" t="s">
        <v>720</v>
      </c>
      <c r="D75" s="244">
        <v>292364</v>
      </c>
      <c r="E75" s="165" t="s">
        <v>14</v>
      </c>
      <c r="F75" s="179">
        <f>SUM(D74:D80)</f>
        <v>726364</v>
      </c>
      <c r="G75" s="13" t="s">
        <v>904</v>
      </c>
      <c r="K75" s="196"/>
    </row>
    <row r="76" spans="1:11">
      <c r="B76" s="188" t="s">
        <v>728</v>
      </c>
      <c r="C76" s="198" t="s">
        <v>721</v>
      </c>
      <c r="D76" s="244">
        <v>250000</v>
      </c>
      <c r="F76" s="179" t="s">
        <v>713</v>
      </c>
      <c r="G76" s="13" t="s">
        <v>904</v>
      </c>
      <c r="K76" s="188"/>
    </row>
    <row r="77" spans="1:11">
      <c r="B77" s="196" t="s">
        <v>726</v>
      </c>
      <c r="C77" s="198" t="s">
        <v>722</v>
      </c>
      <c r="D77" s="244">
        <v>12000</v>
      </c>
      <c r="F77" s="179"/>
      <c r="G77" s="13" t="s">
        <v>904</v>
      </c>
      <c r="K77" s="196"/>
    </row>
    <row r="78" spans="1:11">
      <c r="B78" s="196" t="s">
        <v>716</v>
      </c>
      <c r="C78" s="198" t="s">
        <v>723</v>
      </c>
      <c r="D78" s="244">
        <v>60000</v>
      </c>
      <c r="F78" s="179"/>
      <c r="G78" s="13" t="s">
        <v>904</v>
      </c>
      <c r="K78" s="196"/>
    </row>
    <row r="79" spans="1:11">
      <c r="B79" s="196" t="s">
        <v>717</v>
      </c>
      <c r="C79" s="198" t="s">
        <v>724</v>
      </c>
      <c r="D79" s="244">
        <v>44000</v>
      </c>
      <c r="F79" s="179"/>
      <c r="G79" s="13" t="s">
        <v>904</v>
      </c>
      <c r="K79" s="196"/>
    </row>
    <row r="80" spans="1:11">
      <c r="B80" s="196" t="s">
        <v>718</v>
      </c>
      <c r="C80" s="198" t="s">
        <v>725</v>
      </c>
      <c r="D80" s="244">
        <v>36000</v>
      </c>
      <c r="F80" s="179"/>
      <c r="G80" s="13" t="s">
        <v>904</v>
      </c>
      <c r="K80" s="196"/>
    </row>
    <row r="81" spans="1:9">
      <c r="B81" s="186"/>
      <c r="C81" s="192" t="s">
        <v>727</v>
      </c>
      <c r="D81" s="244"/>
      <c r="F81" s="179"/>
    </row>
    <row r="82" spans="1:9">
      <c r="B82" s="186"/>
      <c r="C82" s="192" t="s">
        <v>706</v>
      </c>
      <c r="D82" s="244"/>
      <c r="F82" s="179"/>
    </row>
    <row r="83" spans="1:9">
      <c r="C83" s="198"/>
      <c r="F83" s="179"/>
    </row>
    <row r="84" spans="1:9">
      <c r="B84" s="166"/>
      <c r="C84" s="192" t="s">
        <v>729</v>
      </c>
      <c r="D84" s="243"/>
      <c r="E84" s="253"/>
      <c r="F84" s="177"/>
    </row>
    <row r="85" spans="1:9">
      <c r="A85" s="171">
        <v>43647</v>
      </c>
      <c r="B85" s="196" t="s">
        <v>731</v>
      </c>
      <c r="C85" s="197" t="s">
        <v>732</v>
      </c>
      <c r="D85" s="244">
        <v>25000</v>
      </c>
      <c r="F85" s="179" t="s">
        <v>733</v>
      </c>
      <c r="G85" s="13" t="s">
        <v>904</v>
      </c>
      <c r="H85" s="170" t="s">
        <v>14</v>
      </c>
      <c r="I85" s="168" t="s">
        <v>14</v>
      </c>
    </row>
    <row r="86" spans="1:9">
      <c r="B86" s="186"/>
      <c r="C86" s="192" t="s">
        <v>730</v>
      </c>
      <c r="D86" s="244"/>
      <c r="F86" s="179" t="s">
        <v>729</v>
      </c>
    </row>
    <row r="87" spans="1:9">
      <c r="B87" s="186"/>
      <c r="C87" s="192" t="s">
        <v>706</v>
      </c>
      <c r="D87" s="244"/>
      <c r="F87" s="179"/>
      <c r="H87" s="199" t="s">
        <v>1091</v>
      </c>
    </row>
    <row r="88" spans="1:9">
      <c r="C88" s="198"/>
      <c r="F88" s="179"/>
    </row>
    <row r="89" spans="1:9">
      <c r="B89" s="166"/>
      <c r="C89" s="192" t="s">
        <v>735</v>
      </c>
      <c r="D89" s="243"/>
      <c r="E89" s="253"/>
      <c r="F89" s="177"/>
    </row>
    <row r="90" spans="1:9">
      <c r="A90" s="171">
        <v>43647</v>
      </c>
      <c r="B90" s="196" t="s">
        <v>736</v>
      </c>
      <c r="C90" s="197" t="s">
        <v>737</v>
      </c>
      <c r="D90" s="244">
        <v>250000</v>
      </c>
      <c r="F90" s="179" t="s">
        <v>739</v>
      </c>
      <c r="G90" s="13" t="s">
        <v>904</v>
      </c>
      <c r="H90" s="170" t="s">
        <v>14</v>
      </c>
      <c r="I90" s="168" t="s">
        <v>14</v>
      </c>
    </row>
    <row r="91" spans="1:9">
      <c r="B91" s="186"/>
      <c r="C91" s="192" t="s">
        <v>738</v>
      </c>
      <c r="D91" s="244"/>
      <c r="F91" s="179" t="s">
        <v>735</v>
      </c>
    </row>
    <row r="92" spans="1:9">
      <c r="B92" s="186"/>
      <c r="C92" s="192" t="s">
        <v>706</v>
      </c>
      <c r="D92" s="244"/>
      <c r="F92" s="179"/>
    </row>
    <row r="93" spans="1:9">
      <c r="C93" s="198"/>
      <c r="F93" s="179"/>
    </row>
    <row r="94" spans="1:9">
      <c r="B94" s="166"/>
      <c r="C94" s="192" t="s">
        <v>740</v>
      </c>
      <c r="D94" s="243"/>
      <c r="E94" s="253"/>
      <c r="F94" s="177"/>
    </row>
    <row r="95" spans="1:9">
      <c r="A95" s="171">
        <v>43647</v>
      </c>
      <c r="B95" s="196" t="s">
        <v>751</v>
      </c>
      <c r="C95" s="197" t="s">
        <v>741</v>
      </c>
      <c r="D95" s="244">
        <v>1600000</v>
      </c>
      <c r="F95" s="179" t="s">
        <v>768</v>
      </c>
      <c r="H95" s="170" t="s">
        <v>14</v>
      </c>
      <c r="I95" s="168" t="s">
        <v>14</v>
      </c>
    </row>
    <row r="96" spans="1:9">
      <c r="B96" s="186"/>
      <c r="C96" s="192" t="s">
        <v>767</v>
      </c>
      <c r="D96" s="244"/>
      <c r="F96" s="179" t="s">
        <v>740</v>
      </c>
      <c r="I96" s="168" t="s">
        <v>771</v>
      </c>
    </row>
    <row r="97" spans="1:9">
      <c r="B97" s="186"/>
      <c r="C97" s="192" t="s">
        <v>706</v>
      </c>
      <c r="D97" s="244" t="s">
        <v>770</v>
      </c>
      <c r="F97" s="179"/>
    </row>
    <row r="98" spans="1:9">
      <c r="C98" s="198"/>
      <c r="F98" s="179"/>
    </row>
    <row r="99" spans="1:9">
      <c r="B99" s="166"/>
      <c r="C99" s="192" t="s">
        <v>742</v>
      </c>
      <c r="D99" s="243"/>
      <c r="E99" s="253"/>
      <c r="F99" s="177"/>
    </row>
    <row r="100" spans="1:9">
      <c r="A100" s="171">
        <v>43647</v>
      </c>
      <c r="B100" s="196" t="s">
        <v>745</v>
      </c>
      <c r="C100" s="197" t="s">
        <v>907</v>
      </c>
      <c r="D100" s="244">
        <v>50000</v>
      </c>
      <c r="F100" s="179" t="s">
        <v>743</v>
      </c>
      <c r="G100" s="13" t="s">
        <v>904</v>
      </c>
      <c r="H100" s="170" t="s">
        <v>14</v>
      </c>
      <c r="I100" s="168" t="s">
        <v>766</v>
      </c>
    </row>
    <row r="101" spans="1:9">
      <c r="B101" s="186"/>
      <c r="C101" s="192" t="s">
        <v>744</v>
      </c>
      <c r="D101" s="244"/>
      <c r="F101" s="179" t="s">
        <v>742</v>
      </c>
    </row>
    <row r="102" spans="1:9">
      <c r="B102" s="186"/>
      <c r="C102" s="192" t="s">
        <v>706</v>
      </c>
      <c r="D102" s="244"/>
      <c r="F102" s="179"/>
    </row>
    <row r="103" spans="1:9">
      <c r="C103" s="198"/>
      <c r="F103" s="179"/>
    </row>
    <row r="104" spans="1:9">
      <c r="B104" s="166"/>
      <c r="C104" s="192" t="s">
        <v>746</v>
      </c>
      <c r="D104" s="243"/>
      <c r="E104" s="253"/>
      <c r="F104" s="177"/>
    </row>
    <row r="105" spans="1:9">
      <c r="A105" s="171">
        <v>43647</v>
      </c>
      <c r="B105" s="196" t="s">
        <v>747</v>
      </c>
      <c r="C105" s="197" t="s">
        <v>748</v>
      </c>
      <c r="D105" s="244">
        <v>250000</v>
      </c>
      <c r="F105" s="179" t="s">
        <v>750</v>
      </c>
      <c r="G105" s="13" t="s">
        <v>904</v>
      </c>
      <c r="H105" s="170" t="s">
        <v>14</v>
      </c>
      <c r="I105" s="168" t="s">
        <v>766</v>
      </c>
    </row>
    <row r="106" spans="1:9">
      <c r="B106" s="186"/>
      <c r="C106" s="192" t="s">
        <v>749</v>
      </c>
      <c r="D106" s="244"/>
      <c r="F106" s="179" t="s">
        <v>746</v>
      </c>
    </row>
    <row r="107" spans="1:9">
      <c r="B107" s="186"/>
      <c r="C107" s="192" t="s">
        <v>706</v>
      </c>
      <c r="D107" s="244"/>
      <c r="F107" s="179"/>
    </row>
    <row r="108" spans="1:9">
      <c r="F108" s="179"/>
    </row>
    <row r="109" spans="1:9">
      <c r="A109" s="175"/>
      <c r="B109" s="166"/>
      <c r="C109" s="13" t="s">
        <v>752</v>
      </c>
      <c r="D109" s="243"/>
      <c r="F109" s="179"/>
    </row>
    <row r="110" spans="1:9">
      <c r="A110" s="171">
        <v>43705</v>
      </c>
      <c r="B110" s="196" t="s">
        <v>754</v>
      </c>
      <c r="C110" s="188" t="s">
        <v>755</v>
      </c>
      <c r="D110" s="244">
        <v>4077</v>
      </c>
      <c r="F110" s="179" t="s">
        <v>700</v>
      </c>
      <c r="G110" s="13" t="s">
        <v>904</v>
      </c>
      <c r="H110" s="170">
        <v>9</v>
      </c>
      <c r="I110" s="168" t="s">
        <v>766</v>
      </c>
    </row>
    <row r="111" spans="1:9">
      <c r="B111" s="200" t="s">
        <v>756</v>
      </c>
      <c r="C111" s="194" t="s">
        <v>757</v>
      </c>
      <c r="D111" s="244"/>
      <c r="E111" s="165">
        <v>4077</v>
      </c>
      <c r="F111" s="179" t="s">
        <v>752</v>
      </c>
      <c r="I111" s="168" t="s">
        <v>14</v>
      </c>
    </row>
    <row r="112" spans="1:9">
      <c r="B112" s="188"/>
      <c r="C112" s="187" t="s">
        <v>758</v>
      </c>
      <c r="D112" s="244"/>
      <c r="F112" s="179"/>
      <c r="I112" s="168" t="s">
        <v>14</v>
      </c>
    </row>
    <row r="113" spans="1:9">
      <c r="B113" s="196"/>
      <c r="C113" s="186"/>
      <c r="D113" s="244"/>
      <c r="F113" s="179"/>
    </row>
    <row r="114" spans="1:9">
      <c r="A114" s="175"/>
      <c r="B114" s="166"/>
      <c r="C114" s="13" t="s">
        <v>753</v>
      </c>
      <c r="D114" s="243"/>
      <c r="F114" s="179"/>
    </row>
    <row r="115" spans="1:9">
      <c r="A115" s="171">
        <v>43705</v>
      </c>
      <c r="B115" s="196" t="s">
        <v>759</v>
      </c>
      <c r="C115" s="188" t="s">
        <v>760</v>
      </c>
      <c r="D115" s="244">
        <v>350</v>
      </c>
      <c r="F115" s="179" t="s">
        <v>700</v>
      </c>
      <c r="H115" s="170">
        <v>10</v>
      </c>
      <c r="I115" s="168" t="s">
        <v>766</v>
      </c>
    </row>
    <row r="116" spans="1:9">
      <c r="B116" s="200" t="s">
        <v>756</v>
      </c>
      <c r="C116" s="194" t="s">
        <v>757</v>
      </c>
      <c r="D116" s="244"/>
      <c r="E116" s="165">
        <v>350</v>
      </c>
      <c r="F116" s="179" t="s">
        <v>753</v>
      </c>
      <c r="G116" s="13" t="s">
        <v>904</v>
      </c>
    </row>
    <row r="117" spans="1:9">
      <c r="B117" s="188"/>
      <c r="C117" s="187" t="s">
        <v>761</v>
      </c>
      <c r="D117" s="244"/>
      <c r="F117" s="179"/>
    </row>
    <row r="118" spans="1:9">
      <c r="F118" s="179"/>
    </row>
    <row r="119" spans="1:9">
      <c r="A119" s="175"/>
      <c r="B119" s="166"/>
      <c r="C119" s="13" t="s">
        <v>762</v>
      </c>
      <c r="D119" s="243"/>
      <c r="F119" s="179"/>
    </row>
    <row r="120" spans="1:9">
      <c r="A120" s="171">
        <v>43712</v>
      </c>
      <c r="B120" s="196" t="s">
        <v>763</v>
      </c>
      <c r="C120" s="188" t="s">
        <v>764</v>
      </c>
      <c r="D120" s="244">
        <v>320</v>
      </c>
      <c r="F120" s="179" t="s">
        <v>700</v>
      </c>
      <c r="H120" s="170">
        <v>11</v>
      </c>
      <c r="I120" s="168" t="s">
        <v>766</v>
      </c>
    </row>
    <row r="121" spans="1:9">
      <c r="B121" s="200" t="s">
        <v>756</v>
      </c>
      <c r="C121" s="194" t="s">
        <v>757</v>
      </c>
      <c r="D121" s="244"/>
      <c r="E121" s="165">
        <v>320</v>
      </c>
      <c r="F121" s="179" t="s">
        <v>762</v>
      </c>
      <c r="G121" s="13" t="s">
        <v>904</v>
      </c>
    </row>
    <row r="122" spans="1:9">
      <c r="B122" s="188"/>
      <c r="C122" s="187" t="s">
        <v>765</v>
      </c>
      <c r="D122" s="244"/>
      <c r="F122" s="179"/>
    </row>
    <row r="123" spans="1:9">
      <c r="F123" s="179"/>
    </row>
    <row r="124" spans="1:9">
      <c r="A124" s="175"/>
      <c r="B124" s="166"/>
      <c r="C124" s="13" t="s">
        <v>777</v>
      </c>
      <c r="D124" s="243"/>
      <c r="F124" s="179"/>
    </row>
    <row r="125" spans="1:9">
      <c r="A125" s="171">
        <v>43782</v>
      </c>
      <c r="B125" s="196" t="s">
        <v>778</v>
      </c>
      <c r="C125" s="188" t="s">
        <v>784</v>
      </c>
      <c r="D125" s="244">
        <v>4970.63</v>
      </c>
      <c r="F125" s="179" t="s">
        <v>700</v>
      </c>
      <c r="G125" s="13" t="s">
        <v>904</v>
      </c>
      <c r="H125" s="170">
        <v>12</v>
      </c>
    </row>
    <row r="126" spans="1:9">
      <c r="B126" s="200" t="s">
        <v>780</v>
      </c>
      <c r="C126" s="194" t="s">
        <v>781</v>
      </c>
      <c r="D126" s="244"/>
      <c r="E126" s="254">
        <v>4970.63</v>
      </c>
      <c r="F126" s="179" t="s">
        <v>777</v>
      </c>
    </row>
    <row r="127" spans="1:9">
      <c r="B127" s="188"/>
      <c r="C127" s="187" t="s">
        <v>782</v>
      </c>
      <c r="D127" s="244"/>
      <c r="F127" s="179"/>
    </row>
    <row r="128" spans="1:9">
      <c r="F128" s="179"/>
    </row>
    <row r="129" spans="1:8">
      <c r="A129" s="175"/>
      <c r="B129" s="166"/>
      <c r="C129" s="13" t="s">
        <v>785</v>
      </c>
      <c r="D129" s="243"/>
      <c r="F129" s="179"/>
    </row>
    <row r="130" spans="1:8">
      <c r="A130" s="171">
        <v>43782</v>
      </c>
      <c r="B130" s="196" t="s">
        <v>783</v>
      </c>
      <c r="C130" s="188" t="s">
        <v>779</v>
      </c>
      <c r="D130" s="244">
        <v>4970.63</v>
      </c>
      <c r="F130" s="179" t="s">
        <v>700</v>
      </c>
    </row>
    <row r="131" spans="1:8">
      <c r="B131" s="200" t="s">
        <v>778</v>
      </c>
      <c r="C131" s="194" t="s">
        <v>784</v>
      </c>
      <c r="D131" s="244"/>
      <c r="E131" s="254">
        <v>4970.63</v>
      </c>
      <c r="F131" s="179" t="s">
        <v>785</v>
      </c>
      <c r="G131" s="13" t="s">
        <v>904</v>
      </c>
      <c r="H131" s="170">
        <v>14</v>
      </c>
    </row>
    <row r="132" spans="1:8">
      <c r="B132" s="188"/>
      <c r="C132" s="187" t="s">
        <v>786</v>
      </c>
      <c r="D132" s="244"/>
      <c r="F132" s="179"/>
    </row>
    <row r="133" spans="1:8">
      <c r="F133" s="179"/>
    </row>
    <row r="134" spans="1:8">
      <c r="A134" s="175"/>
      <c r="B134" s="166"/>
      <c r="C134" s="192" t="s">
        <v>787</v>
      </c>
      <c r="D134" s="243"/>
      <c r="F134" s="179"/>
    </row>
    <row r="135" spans="1:8">
      <c r="A135" s="171">
        <v>43677</v>
      </c>
      <c r="B135" s="196" t="s">
        <v>788</v>
      </c>
      <c r="C135" s="188" t="s">
        <v>789</v>
      </c>
      <c r="D135" s="244">
        <v>437.55</v>
      </c>
      <c r="F135" s="179" t="s">
        <v>700</v>
      </c>
      <c r="G135" s="13" t="s">
        <v>904</v>
      </c>
      <c r="H135" s="170">
        <v>20</v>
      </c>
    </row>
    <row r="136" spans="1:8">
      <c r="B136" s="200" t="s">
        <v>790</v>
      </c>
      <c r="C136" s="194" t="s">
        <v>791</v>
      </c>
      <c r="D136" s="244"/>
      <c r="E136" s="254">
        <v>437.55</v>
      </c>
      <c r="F136" s="179" t="s">
        <v>787</v>
      </c>
    </row>
    <row r="137" spans="1:8">
      <c r="C137" s="13" t="s">
        <v>792</v>
      </c>
      <c r="F137" s="179"/>
    </row>
    <row r="138" spans="1:8">
      <c r="F138" s="179"/>
    </row>
    <row r="139" spans="1:8">
      <c r="C139" s="192" t="s">
        <v>793</v>
      </c>
      <c r="F139" s="179"/>
    </row>
    <row r="140" spans="1:8">
      <c r="A140" s="171">
        <v>43708</v>
      </c>
      <c r="B140" s="196" t="s">
        <v>788</v>
      </c>
      <c r="C140" s="188" t="s">
        <v>789</v>
      </c>
      <c r="D140" s="244">
        <v>1341.82</v>
      </c>
      <c r="F140" s="179" t="s">
        <v>700</v>
      </c>
      <c r="G140" s="13" t="s">
        <v>904</v>
      </c>
      <c r="H140" s="170">
        <v>21</v>
      </c>
    </row>
    <row r="141" spans="1:8">
      <c r="B141" s="200" t="s">
        <v>790</v>
      </c>
      <c r="C141" s="194" t="s">
        <v>791</v>
      </c>
      <c r="D141" s="244"/>
      <c r="E141" s="254">
        <v>437.55</v>
      </c>
      <c r="F141" s="179" t="s">
        <v>793</v>
      </c>
    </row>
    <row r="142" spans="1:8">
      <c r="C142" s="13" t="s">
        <v>794</v>
      </c>
      <c r="F142" s="179"/>
    </row>
    <row r="143" spans="1:8">
      <c r="F143" s="179"/>
    </row>
    <row r="144" spans="1:8">
      <c r="C144" s="192" t="s">
        <v>795</v>
      </c>
      <c r="F144" s="179"/>
    </row>
    <row r="145" spans="1:8">
      <c r="A145" s="171">
        <v>43738</v>
      </c>
      <c r="B145" s="196" t="s">
        <v>788</v>
      </c>
      <c r="C145" s="188" t="s">
        <v>789</v>
      </c>
      <c r="D145" s="244">
        <v>2683.64</v>
      </c>
      <c r="F145" s="179" t="s">
        <v>700</v>
      </c>
      <c r="G145" s="13" t="s">
        <v>904</v>
      </c>
      <c r="H145" s="170">
        <v>22</v>
      </c>
    </row>
    <row r="146" spans="1:8">
      <c r="B146" s="200" t="s">
        <v>790</v>
      </c>
      <c r="C146" s="194" t="s">
        <v>791</v>
      </c>
      <c r="D146" s="244"/>
      <c r="E146" s="254">
        <v>2683.64</v>
      </c>
      <c r="F146" s="179" t="s">
        <v>795</v>
      </c>
    </row>
    <row r="147" spans="1:8">
      <c r="C147" s="13" t="s">
        <v>796</v>
      </c>
      <c r="F147" s="179"/>
    </row>
    <row r="148" spans="1:8">
      <c r="F148" s="179"/>
    </row>
    <row r="149" spans="1:8">
      <c r="C149" s="192" t="s">
        <v>797</v>
      </c>
      <c r="F149" s="179"/>
    </row>
    <row r="150" spans="1:8">
      <c r="A150" s="171">
        <v>43769</v>
      </c>
      <c r="B150" s="196" t="s">
        <v>788</v>
      </c>
      <c r="C150" s="188" t="s">
        <v>789</v>
      </c>
      <c r="D150" s="244">
        <v>2683.64</v>
      </c>
      <c r="F150" s="179" t="s">
        <v>700</v>
      </c>
      <c r="G150" s="13" t="s">
        <v>904</v>
      </c>
      <c r="H150" s="170">
        <v>23</v>
      </c>
    </row>
    <row r="151" spans="1:8">
      <c r="B151" s="200" t="s">
        <v>790</v>
      </c>
      <c r="C151" s="194" t="s">
        <v>791</v>
      </c>
      <c r="D151" s="244"/>
      <c r="E151" s="254">
        <v>2683.64</v>
      </c>
      <c r="F151" s="179" t="s">
        <v>797</v>
      </c>
    </row>
    <row r="152" spans="1:8">
      <c r="C152" s="13" t="s">
        <v>796</v>
      </c>
      <c r="F152" s="179"/>
    </row>
    <row r="153" spans="1:8">
      <c r="F153" s="179"/>
    </row>
    <row r="154" spans="1:8">
      <c r="C154" s="192" t="s">
        <v>798</v>
      </c>
      <c r="F154" s="179"/>
    </row>
    <row r="155" spans="1:8">
      <c r="A155" s="171">
        <v>43495</v>
      </c>
      <c r="B155" s="196" t="s">
        <v>788</v>
      </c>
      <c r="C155" s="188" t="s">
        <v>789</v>
      </c>
      <c r="D155" s="244">
        <v>2683.64</v>
      </c>
      <c r="F155" s="179" t="s">
        <v>700</v>
      </c>
      <c r="G155" s="13" t="s">
        <v>904</v>
      </c>
      <c r="H155" s="170">
        <v>24</v>
      </c>
    </row>
    <row r="156" spans="1:8">
      <c r="B156" s="200" t="s">
        <v>790</v>
      </c>
      <c r="C156" s="194" t="s">
        <v>791</v>
      </c>
      <c r="D156" s="244"/>
      <c r="E156" s="254">
        <v>2683.64</v>
      </c>
      <c r="F156" s="179" t="s">
        <v>798</v>
      </c>
    </row>
    <row r="157" spans="1:8">
      <c r="C157" s="13" t="s">
        <v>800</v>
      </c>
      <c r="F157" s="179"/>
    </row>
    <row r="158" spans="1:8">
      <c r="F158" s="179"/>
    </row>
    <row r="159" spans="1:8">
      <c r="A159" s="201"/>
      <c r="B159" s="202"/>
      <c r="C159" s="203" t="s">
        <v>799</v>
      </c>
      <c r="D159" s="246"/>
      <c r="E159" s="256"/>
      <c r="F159" s="204"/>
    </row>
    <row r="160" spans="1:8">
      <c r="A160" s="201">
        <v>43830</v>
      </c>
      <c r="B160" s="205" t="s">
        <v>788</v>
      </c>
      <c r="C160" s="206" t="s">
        <v>789</v>
      </c>
      <c r="D160" s="247">
        <v>4025.46</v>
      </c>
      <c r="E160" s="256"/>
      <c r="F160" s="204" t="s">
        <v>700</v>
      </c>
      <c r="G160" s="13" t="s">
        <v>904</v>
      </c>
      <c r="H160" s="170" t="s">
        <v>1072</v>
      </c>
    </row>
    <row r="161" spans="1:8">
      <c r="A161" s="201"/>
      <c r="B161" s="207" t="s">
        <v>790</v>
      </c>
      <c r="C161" s="208" t="s">
        <v>791</v>
      </c>
      <c r="D161" s="247"/>
      <c r="E161" s="257">
        <v>4025.6</v>
      </c>
      <c r="F161" s="204" t="s">
        <v>799</v>
      </c>
    </row>
    <row r="162" spans="1:8">
      <c r="A162" s="201"/>
      <c r="B162" s="202"/>
      <c r="C162" s="13" t="s">
        <v>801</v>
      </c>
      <c r="D162" s="246"/>
      <c r="E162" s="256"/>
      <c r="F162" s="204"/>
    </row>
    <row r="163" spans="1:8">
      <c r="F163" s="179"/>
    </row>
    <row r="164" spans="1:8">
      <c r="C164" s="13" t="s">
        <v>803</v>
      </c>
      <c r="F164" s="179"/>
    </row>
    <row r="165" spans="1:8">
      <c r="A165" s="171">
        <v>43677</v>
      </c>
      <c r="B165" s="196" t="s">
        <v>707</v>
      </c>
      <c r="C165" s="188" t="s">
        <v>802</v>
      </c>
      <c r="D165" s="244">
        <v>372</v>
      </c>
      <c r="F165" s="179" t="s">
        <v>700</v>
      </c>
    </row>
    <row r="166" spans="1:8">
      <c r="B166" s="200" t="s">
        <v>804</v>
      </c>
      <c r="C166" s="194" t="s">
        <v>908</v>
      </c>
      <c r="D166" s="244"/>
      <c r="E166" s="254">
        <v>372</v>
      </c>
      <c r="F166" s="179" t="s">
        <v>803</v>
      </c>
      <c r="G166" s="13" t="s">
        <v>904</v>
      </c>
      <c r="H166" s="170">
        <v>16</v>
      </c>
    </row>
    <row r="167" spans="1:8">
      <c r="C167" s="13" t="s">
        <v>805</v>
      </c>
      <c r="F167" s="179"/>
    </row>
    <row r="168" spans="1:8">
      <c r="F168" s="179"/>
    </row>
    <row r="169" spans="1:8">
      <c r="C169" s="13" t="s">
        <v>806</v>
      </c>
      <c r="F169" s="179"/>
    </row>
    <row r="170" spans="1:8">
      <c r="A170" s="171">
        <v>43677</v>
      </c>
      <c r="B170" s="196" t="s">
        <v>707</v>
      </c>
      <c r="C170" s="188" t="s">
        <v>802</v>
      </c>
      <c r="D170" s="244">
        <v>264</v>
      </c>
      <c r="F170" s="179" t="s">
        <v>700</v>
      </c>
      <c r="G170" s="13" t="s">
        <v>14</v>
      </c>
    </row>
    <row r="171" spans="1:8">
      <c r="B171" s="200" t="s">
        <v>804</v>
      </c>
      <c r="C171" s="194" t="s">
        <v>908</v>
      </c>
      <c r="D171" s="244"/>
      <c r="E171" s="254">
        <v>264</v>
      </c>
      <c r="F171" s="179" t="str">
        <f>+C169</f>
        <v>J20-23</v>
      </c>
      <c r="G171" s="13" t="s">
        <v>904</v>
      </c>
    </row>
    <row r="172" spans="1:8">
      <c r="C172" s="13" t="s">
        <v>807</v>
      </c>
      <c r="F172" s="179"/>
    </row>
    <row r="173" spans="1:8">
      <c r="F173" s="179"/>
    </row>
    <row r="174" spans="1:8">
      <c r="C174" s="13" t="s">
        <v>808</v>
      </c>
      <c r="F174" s="179"/>
    </row>
    <row r="175" spans="1:8">
      <c r="A175" s="171">
        <v>43691</v>
      </c>
      <c r="B175" s="196" t="s">
        <v>707</v>
      </c>
      <c r="C175" s="188" t="s">
        <v>802</v>
      </c>
      <c r="D175" s="244">
        <v>240</v>
      </c>
      <c r="F175" s="179" t="s">
        <v>700</v>
      </c>
    </row>
    <row r="176" spans="1:8">
      <c r="B176" s="200" t="s">
        <v>804</v>
      </c>
      <c r="C176" s="194" t="s">
        <v>908</v>
      </c>
      <c r="D176" s="244"/>
      <c r="E176" s="254">
        <v>240</v>
      </c>
      <c r="F176" s="179" t="str">
        <f>+C174</f>
        <v>J20-24</v>
      </c>
      <c r="G176" s="13" t="s">
        <v>904</v>
      </c>
    </row>
    <row r="177" spans="1:7">
      <c r="C177" s="13" t="s">
        <v>809</v>
      </c>
      <c r="F177" s="179"/>
    </row>
    <row r="178" spans="1:7">
      <c r="F178" s="179"/>
    </row>
    <row r="179" spans="1:7">
      <c r="C179" s="13" t="s">
        <v>810</v>
      </c>
      <c r="F179" s="179"/>
    </row>
    <row r="180" spans="1:7">
      <c r="A180" s="171">
        <v>43705</v>
      </c>
      <c r="B180" s="196" t="s">
        <v>707</v>
      </c>
      <c r="C180" s="188" t="s">
        <v>802</v>
      </c>
      <c r="D180" s="244">
        <v>228</v>
      </c>
      <c r="F180" s="179" t="s">
        <v>700</v>
      </c>
    </row>
    <row r="181" spans="1:7">
      <c r="B181" s="200" t="s">
        <v>804</v>
      </c>
      <c r="C181" s="194" t="s">
        <v>908</v>
      </c>
      <c r="D181" s="244"/>
      <c r="E181" s="254">
        <v>228</v>
      </c>
      <c r="F181" s="179" t="str">
        <f>+C179</f>
        <v>J20-25</v>
      </c>
      <c r="G181" s="13" t="s">
        <v>904</v>
      </c>
    </row>
    <row r="182" spans="1:7">
      <c r="C182" s="13" t="s">
        <v>811</v>
      </c>
      <c r="F182" s="179"/>
    </row>
    <row r="183" spans="1:7">
      <c r="A183" s="171" t="s">
        <v>14</v>
      </c>
      <c r="B183" s="196" t="s">
        <v>707</v>
      </c>
      <c r="C183" s="188" t="s">
        <v>802</v>
      </c>
      <c r="D183" s="244">
        <v>600</v>
      </c>
      <c r="F183" s="179" t="s">
        <v>700</v>
      </c>
    </row>
    <row r="184" spans="1:7">
      <c r="B184" s="200" t="s">
        <v>804</v>
      </c>
      <c r="C184" s="194" t="s">
        <v>908</v>
      </c>
      <c r="D184" s="244"/>
      <c r="E184" s="254">
        <v>600</v>
      </c>
      <c r="F184" s="179" t="str">
        <f>+C179</f>
        <v>J20-25</v>
      </c>
      <c r="G184" s="13" t="s">
        <v>904</v>
      </c>
    </row>
    <row r="185" spans="1:7">
      <c r="C185" s="13" t="s">
        <v>812</v>
      </c>
      <c r="F185" s="179"/>
    </row>
    <row r="186" spans="1:7">
      <c r="F186" s="179"/>
    </row>
    <row r="187" spans="1:7">
      <c r="C187" s="13" t="s">
        <v>813</v>
      </c>
      <c r="F187" s="179"/>
    </row>
    <row r="188" spans="1:7">
      <c r="A188" s="171">
        <v>43691</v>
      </c>
      <c r="B188" s="196" t="s">
        <v>707</v>
      </c>
      <c r="C188" s="188" t="s">
        <v>802</v>
      </c>
      <c r="D188" s="244">
        <v>240</v>
      </c>
      <c r="F188" s="179" t="s">
        <v>700</v>
      </c>
      <c r="G188" s="13" t="s">
        <v>904</v>
      </c>
    </row>
    <row r="189" spans="1:7">
      <c r="B189" s="200" t="s">
        <v>804</v>
      </c>
      <c r="C189" s="194" t="s">
        <v>908</v>
      </c>
      <c r="D189" s="244"/>
      <c r="E189" s="254">
        <v>240</v>
      </c>
      <c r="F189" s="179" t="str">
        <f>+C187</f>
        <v>J20-26</v>
      </c>
    </row>
    <row r="190" spans="1:7">
      <c r="C190" s="13" t="s">
        <v>809</v>
      </c>
      <c r="F190" s="179"/>
    </row>
    <row r="191" spans="1:7">
      <c r="F191" s="179"/>
    </row>
    <row r="192" spans="1:7">
      <c r="C192" s="192" t="s">
        <v>814</v>
      </c>
      <c r="F192" s="179"/>
    </row>
    <row r="193" spans="1:8">
      <c r="A193" s="209">
        <v>43647</v>
      </c>
      <c r="B193" s="210" t="s">
        <v>815</v>
      </c>
      <c r="C193" s="211" t="s">
        <v>816</v>
      </c>
      <c r="D193" s="248">
        <v>8725</v>
      </c>
      <c r="E193" s="258"/>
      <c r="F193" s="212" t="s">
        <v>700</v>
      </c>
      <c r="G193" s="13" t="s">
        <v>904</v>
      </c>
      <c r="H193" s="182"/>
    </row>
    <row r="194" spans="1:8">
      <c r="A194" s="209"/>
      <c r="B194" s="213" t="s">
        <v>818</v>
      </c>
      <c r="C194" s="213" t="s">
        <v>817</v>
      </c>
      <c r="D194" s="248"/>
      <c r="E194" s="258">
        <v>8725</v>
      </c>
      <c r="F194" s="212" t="str">
        <f>+C192</f>
        <v>J20-27</v>
      </c>
    </row>
    <row r="195" spans="1:8">
      <c r="A195" s="209"/>
      <c r="B195" s="214"/>
      <c r="C195" s="215" t="s">
        <v>819</v>
      </c>
      <c r="D195" s="248"/>
      <c r="E195" s="258"/>
      <c r="F195" s="212"/>
    </row>
    <row r="196" spans="1:8">
      <c r="F196" s="179"/>
    </row>
    <row r="197" spans="1:8">
      <c r="C197" s="192" t="s">
        <v>820</v>
      </c>
      <c r="F197" s="179"/>
    </row>
    <row r="198" spans="1:8">
      <c r="A198" s="171">
        <v>43647</v>
      </c>
      <c r="B198" s="196" t="s">
        <v>829</v>
      </c>
      <c r="C198" s="188" t="s">
        <v>1014</v>
      </c>
      <c r="D198" s="244">
        <v>63.97</v>
      </c>
      <c r="F198" s="179" t="s">
        <v>828</v>
      </c>
      <c r="H198" s="199" t="s">
        <v>1092</v>
      </c>
    </row>
    <row r="199" spans="1:8">
      <c r="B199" s="196" t="s">
        <v>829</v>
      </c>
      <c r="C199" s="188" t="s">
        <v>1014</v>
      </c>
      <c r="D199" s="244">
        <v>73.78</v>
      </c>
      <c r="F199" s="179" t="str">
        <f>+C197</f>
        <v>J20-28</v>
      </c>
      <c r="H199" s="216" t="s">
        <v>1016</v>
      </c>
    </row>
    <row r="200" spans="1:8">
      <c r="B200" s="24" t="s">
        <v>686</v>
      </c>
      <c r="C200" s="183" t="s">
        <v>830</v>
      </c>
      <c r="D200" s="241">
        <v>2640</v>
      </c>
      <c r="F200" s="24"/>
    </row>
    <row r="201" spans="1:8">
      <c r="B201" s="24" t="s">
        <v>831</v>
      </c>
      <c r="C201" s="24" t="s">
        <v>832</v>
      </c>
      <c r="D201" s="241">
        <v>348.96</v>
      </c>
      <c r="F201" s="179"/>
    </row>
    <row r="202" spans="1:8">
      <c r="C202" s="13" t="s">
        <v>696</v>
      </c>
      <c r="F202" s="179"/>
    </row>
    <row r="203" spans="1:8">
      <c r="F203" s="179"/>
    </row>
    <row r="204" spans="1:8">
      <c r="C204" s="192" t="s">
        <v>835</v>
      </c>
      <c r="F204" s="179"/>
    </row>
    <row r="205" spans="1:8">
      <c r="A205" s="171">
        <v>43647</v>
      </c>
      <c r="B205" s="24" t="s">
        <v>840</v>
      </c>
      <c r="C205" s="24" t="s">
        <v>98</v>
      </c>
      <c r="D205" s="241">
        <v>72378</v>
      </c>
      <c r="F205" s="179" t="s">
        <v>837</v>
      </c>
    </row>
    <row r="206" spans="1:8">
      <c r="B206" s="190" t="s">
        <v>839</v>
      </c>
      <c r="C206" s="190" t="s">
        <v>836</v>
      </c>
      <c r="E206" s="165">
        <v>72378</v>
      </c>
      <c r="F206" s="179" t="str">
        <f>+C204</f>
        <v>J20-29</v>
      </c>
    </row>
    <row r="207" spans="1:8">
      <c r="B207" s="628" t="s">
        <v>838</v>
      </c>
      <c r="C207" s="628"/>
      <c r="D207" s="628"/>
      <c r="E207" s="628"/>
      <c r="F207" s="179"/>
    </row>
    <row r="208" spans="1:8">
      <c r="F208" s="179"/>
    </row>
    <row r="209" spans="1:8">
      <c r="C209" s="192" t="s">
        <v>841</v>
      </c>
      <c r="F209" s="179"/>
    </row>
    <row r="210" spans="1:8">
      <c r="A210" s="171">
        <v>43647</v>
      </c>
      <c r="B210" s="24" t="s">
        <v>840</v>
      </c>
      <c r="C210" s="24" t="s">
        <v>98</v>
      </c>
      <c r="D210" s="241">
        <v>6736.49</v>
      </c>
      <c r="F210" s="179" t="s">
        <v>837</v>
      </c>
    </row>
    <row r="211" spans="1:8">
      <c r="B211" s="190" t="s">
        <v>842</v>
      </c>
      <c r="C211" s="190" t="s">
        <v>29</v>
      </c>
      <c r="E211" s="165">
        <v>6736.49</v>
      </c>
      <c r="F211" s="179" t="str">
        <f>+C209</f>
        <v>J20-30</v>
      </c>
    </row>
    <row r="212" spans="1:8">
      <c r="C212" s="13" t="s">
        <v>864</v>
      </c>
      <c r="F212" s="179"/>
    </row>
    <row r="213" spans="1:8">
      <c r="F213" s="179"/>
    </row>
    <row r="214" spans="1:8">
      <c r="C214" s="192" t="s">
        <v>843</v>
      </c>
      <c r="D214" s="249"/>
      <c r="E214" s="190"/>
      <c r="F214" s="179"/>
    </row>
    <row r="215" spans="1:8">
      <c r="A215" s="171">
        <v>43852</v>
      </c>
      <c r="B215" s="24" t="s">
        <v>844</v>
      </c>
      <c r="C215" s="24" t="s">
        <v>845</v>
      </c>
      <c r="D215" s="241">
        <v>4.6399999999999997</v>
      </c>
      <c r="F215" s="179" t="s">
        <v>700</v>
      </c>
      <c r="H215" s="199" t="s">
        <v>1013</v>
      </c>
    </row>
    <row r="216" spans="1:8">
      <c r="B216" s="190" t="s">
        <v>846</v>
      </c>
      <c r="C216" s="190" t="s">
        <v>847</v>
      </c>
      <c r="E216" s="165">
        <v>4.6399999999999997</v>
      </c>
      <c r="F216" s="179">
        <f>+B214</f>
        <v>0</v>
      </c>
    </row>
    <row r="217" spans="1:8">
      <c r="C217" s="13" t="s">
        <v>853</v>
      </c>
      <c r="F217" s="179"/>
    </row>
    <row r="218" spans="1:8">
      <c r="F218" s="179"/>
    </row>
    <row r="219" spans="1:8">
      <c r="B219" s="628" t="s">
        <v>848</v>
      </c>
      <c r="C219" s="628"/>
      <c r="D219" s="628"/>
      <c r="E219" s="628"/>
      <c r="F219" s="179"/>
    </row>
    <row r="220" spans="1:8">
      <c r="A220" s="171">
        <v>43663</v>
      </c>
      <c r="B220" s="24" t="s">
        <v>849</v>
      </c>
      <c r="C220" s="24" t="s">
        <v>850</v>
      </c>
      <c r="D220" s="241">
        <f>117254-5884</f>
        <v>111370</v>
      </c>
      <c r="F220" s="179" t="s">
        <v>700</v>
      </c>
      <c r="G220" s="13" t="s">
        <v>904</v>
      </c>
      <c r="H220" s="170">
        <v>26</v>
      </c>
    </row>
    <row r="221" spans="1:8">
      <c r="B221" s="24" t="s">
        <v>851</v>
      </c>
      <c r="C221" s="24" t="s">
        <v>852</v>
      </c>
      <c r="D221" s="241">
        <v>78870</v>
      </c>
      <c r="F221" s="179"/>
    </row>
    <row r="222" spans="1:8">
      <c r="B222" s="190" t="s">
        <v>851</v>
      </c>
      <c r="C222" s="190" t="s">
        <v>852</v>
      </c>
      <c r="E222" s="165">
        <v>190240</v>
      </c>
      <c r="F222" s="179" t="str">
        <f>+B219</f>
        <v>J20-32</v>
      </c>
    </row>
    <row r="223" spans="1:8">
      <c r="C223" s="13" t="s">
        <v>854</v>
      </c>
      <c r="F223" s="179"/>
    </row>
    <row r="224" spans="1:8">
      <c r="F224" s="179"/>
    </row>
    <row r="225" spans="1:8">
      <c r="B225" s="628" t="s">
        <v>855</v>
      </c>
      <c r="C225" s="628"/>
      <c r="D225" s="628"/>
      <c r="E225" s="628"/>
      <c r="F225" s="179"/>
    </row>
    <row r="226" spans="1:8">
      <c r="A226" s="171">
        <v>43754</v>
      </c>
      <c r="B226" s="24" t="s">
        <v>856</v>
      </c>
      <c r="C226" s="24" t="s">
        <v>857</v>
      </c>
      <c r="D226" s="241">
        <v>228076.13</v>
      </c>
      <c r="F226" s="179" t="s">
        <v>700</v>
      </c>
      <c r="G226" s="13" t="s">
        <v>904</v>
      </c>
      <c r="H226" s="170">
        <v>27</v>
      </c>
    </row>
    <row r="227" spans="1:8">
      <c r="B227" s="190" t="s">
        <v>858</v>
      </c>
      <c r="C227" s="190" t="s">
        <v>859</v>
      </c>
      <c r="E227" s="165">
        <v>228076.13</v>
      </c>
      <c r="F227" s="179" t="str">
        <f>+B225</f>
        <v>J20-33</v>
      </c>
    </row>
    <row r="228" spans="1:8">
      <c r="C228" s="13" t="s">
        <v>1082</v>
      </c>
      <c r="F228" s="179"/>
    </row>
    <row r="229" spans="1:8">
      <c r="F229" s="179"/>
    </row>
    <row r="230" spans="1:8">
      <c r="B230" s="628" t="s">
        <v>860</v>
      </c>
      <c r="C230" s="628"/>
      <c r="D230" s="628"/>
      <c r="E230" s="628"/>
      <c r="F230" s="179"/>
    </row>
    <row r="231" spans="1:8">
      <c r="A231" s="171">
        <v>43712</v>
      </c>
      <c r="B231" s="24" t="s">
        <v>662</v>
      </c>
      <c r="C231" s="24" t="s">
        <v>861</v>
      </c>
      <c r="D231" s="241">
        <v>389.4</v>
      </c>
      <c r="F231" s="179" t="s">
        <v>700</v>
      </c>
      <c r="G231" s="13" t="s">
        <v>904</v>
      </c>
      <c r="H231" s="170">
        <v>28</v>
      </c>
    </row>
    <row r="232" spans="1:8">
      <c r="B232" s="190" t="s">
        <v>862</v>
      </c>
      <c r="C232" s="190" t="s">
        <v>909</v>
      </c>
      <c r="E232" s="165">
        <v>389.4</v>
      </c>
      <c r="F232" s="179" t="str">
        <f>+B230</f>
        <v>J20-34</v>
      </c>
    </row>
    <row r="233" spans="1:8">
      <c r="C233" s="13" t="s">
        <v>863</v>
      </c>
      <c r="F233" s="179"/>
    </row>
    <row r="234" spans="1:8">
      <c r="F234" s="179"/>
    </row>
    <row r="235" spans="1:8">
      <c r="B235" s="633" t="s">
        <v>865</v>
      </c>
      <c r="C235" s="633"/>
      <c r="D235" s="633"/>
      <c r="E235" s="633"/>
      <c r="F235" s="179"/>
      <c r="G235" s="13" t="s">
        <v>904</v>
      </c>
    </row>
    <row r="236" spans="1:8">
      <c r="A236" s="171">
        <v>43647</v>
      </c>
      <c r="B236" s="24" t="s">
        <v>866</v>
      </c>
      <c r="C236" s="24" t="s">
        <v>867</v>
      </c>
      <c r="D236" s="241">
        <v>9826861</v>
      </c>
      <c r="F236" s="179" t="s">
        <v>1073</v>
      </c>
      <c r="H236" s="170">
        <v>63</v>
      </c>
    </row>
    <row r="237" spans="1:8">
      <c r="B237" s="190" t="s">
        <v>868</v>
      </c>
      <c r="C237" s="190" t="s">
        <v>9</v>
      </c>
      <c r="E237" s="165">
        <v>9826861</v>
      </c>
      <c r="F237" s="179" t="str">
        <f>+B235</f>
        <v>J20-35</v>
      </c>
    </row>
    <row r="238" spans="1:8">
      <c r="C238" s="13" t="s">
        <v>869</v>
      </c>
      <c r="F238" s="179"/>
    </row>
    <row r="239" spans="1:8">
      <c r="F239" s="179"/>
    </row>
    <row r="240" spans="1:8">
      <c r="B240" s="628" t="s">
        <v>870</v>
      </c>
      <c r="C240" s="628"/>
      <c r="D240" s="628"/>
      <c r="E240" s="628"/>
      <c r="F240" s="179"/>
    </row>
    <row r="241" spans="1:8">
      <c r="A241" s="171">
        <v>43719</v>
      </c>
      <c r="B241" s="24" t="s">
        <v>871</v>
      </c>
      <c r="C241" s="24" t="s">
        <v>872</v>
      </c>
      <c r="D241" s="241">
        <v>5151.1000000000004</v>
      </c>
      <c r="F241" s="179" t="s">
        <v>700</v>
      </c>
      <c r="G241" s="13" t="s">
        <v>904</v>
      </c>
      <c r="H241" s="170">
        <v>29</v>
      </c>
    </row>
    <row r="242" spans="1:8">
      <c r="B242" s="190" t="s">
        <v>873</v>
      </c>
      <c r="C242" s="190" t="s">
        <v>874</v>
      </c>
      <c r="E242" s="165">
        <v>5151.1000000000004</v>
      </c>
      <c r="F242" s="179" t="str">
        <f>+B240</f>
        <v>J20-36</v>
      </c>
    </row>
    <row r="243" spans="1:8">
      <c r="C243" s="13" t="s">
        <v>875</v>
      </c>
      <c r="F243" s="179"/>
    </row>
    <row r="244" spans="1:8">
      <c r="F244" s="179"/>
    </row>
    <row r="245" spans="1:8">
      <c r="B245" s="628" t="s">
        <v>876</v>
      </c>
      <c r="C245" s="628"/>
      <c r="D245" s="628"/>
      <c r="E245" s="628"/>
      <c r="F245" s="179"/>
    </row>
    <row r="246" spans="1:8" ht="17.5">
      <c r="A246" s="171">
        <v>43782</v>
      </c>
      <c r="B246" s="24" t="s">
        <v>871</v>
      </c>
      <c r="C246" s="24" t="s">
        <v>872</v>
      </c>
      <c r="D246" s="241">
        <v>8059.15</v>
      </c>
      <c r="F246" s="179" t="s">
        <v>700</v>
      </c>
      <c r="G246" s="185" t="s">
        <v>904</v>
      </c>
      <c r="H246" s="170">
        <v>30</v>
      </c>
    </row>
    <row r="247" spans="1:8">
      <c r="B247" s="190" t="s">
        <v>873</v>
      </c>
      <c r="C247" s="190" t="s">
        <v>874</v>
      </c>
      <c r="E247" s="165">
        <v>8059.15</v>
      </c>
      <c r="F247" s="179" t="str">
        <f>+B245</f>
        <v>J20-37</v>
      </c>
    </row>
    <row r="248" spans="1:8">
      <c r="C248" s="13" t="s">
        <v>875</v>
      </c>
      <c r="F248" s="179"/>
    </row>
    <row r="249" spans="1:8">
      <c r="F249" s="179"/>
    </row>
    <row r="250" spans="1:8">
      <c r="B250" s="628" t="s">
        <v>877</v>
      </c>
      <c r="C250" s="628"/>
      <c r="D250" s="628"/>
      <c r="E250" s="628"/>
      <c r="F250" s="179"/>
    </row>
    <row r="251" spans="1:8" ht="17.5">
      <c r="A251" s="171">
        <v>43726</v>
      </c>
      <c r="B251" s="24" t="s">
        <v>878</v>
      </c>
      <c r="C251" s="24" t="s">
        <v>879</v>
      </c>
      <c r="D251" s="241">
        <v>29218.05</v>
      </c>
      <c r="F251" s="179" t="s">
        <v>700</v>
      </c>
      <c r="G251" s="185" t="s">
        <v>904</v>
      </c>
      <c r="H251" s="170">
        <v>31</v>
      </c>
    </row>
    <row r="252" spans="1:8">
      <c r="B252" s="190" t="s">
        <v>880</v>
      </c>
      <c r="C252" s="190" t="s">
        <v>881</v>
      </c>
      <c r="E252" s="165">
        <v>29218.05</v>
      </c>
      <c r="F252" s="179" t="str">
        <f>+B250</f>
        <v>J20-38</v>
      </c>
    </row>
    <row r="253" spans="1:8">
      <c r="C253" s="13" t="s">
        <v>42</v>
      </c>
      <c r="F253" s="179"/>
    </row>
    <row r="254" spans="1:8">
      <c r="F254" s="179"/>
    </row>
    <row r="255" spans="1:8">
      <c r="B255" s="628" t="s">
        <v>882</v>
      </c>
      <c r="C255" s="628"/>
      <c r="D255" s="628"/>
      <c r="E255" s="628"/>
      <c r="F255" s="179"/>
    </row>
    <row r="256" spans="1:8" ht="17.5">
      <c r="A256" s="171">
        <v>43920</v>
      </c>
      <c r="B256" s="24" t="s">
        <v>883</v>
      </c>
      <c r="C256" s="24" t="s">
        <v>884</v>
      </c>
      <c r="D256" s="241">
        <v>3646.5</v>
      </c>
      <c r="F256" s="179" t="s">
        <v>700</v>
      </c>
      <c r="G256" s="185" t="s">
        <v>904</v>
      </c>
      <c r="H256" s="170">
        <v>32</v>
      </c>
    </row>
    <row r="257" spans="1:7">
      <c r="B257" s="190" t="s">
        <v>885</v>
      </c>
      <c r="C257" s="190" t="s">
        <v>886</v>
      </c>
      <c r="E257" s="165">
        <v>3646.5</v>
      </c>
      <c r="F257" s="179" t="str">
        <f>+B255</f>
        <v>J20-39</v>
      </c>
    </row>
    <row r="258" spans="1:7">
      <c r="C258" s="13" t="s">
        <v>887</v>
      </c>
      <c r="F258" s="179"/>
    </row>
    <row r="259" spans="1:7">
      <c r="F259" s="179"/>
    </row>
    <row r="260" spans="1:7">
      <c r="B260" s="629" t="s">
        <v>911</v>
      </c>
      <c r="C260" s="629"/>
      <c r="D260" s="629"/>
      <c r="E260" s="629"/>
      <c r="F260" s="179"/>
    </row>
    <row r="261" spans="1:7" ht="17.5">
      <c r="A261" s="171">
        <v>43916</v>
      </c>
      <c r="B261" s="24" t="s">
        <v>747</v>
      </c>
      <c r="C261" s="24" t="s">
        <v>891</v>
      </c>
      <c r="D261" s="241">
        <v>14695.31</v>
      </c>
      <c r="F261" s="179" t="s">
        <v>888</v>
      </c>
      <c r="G261" s="185" t="s">
        <v>904</v>
      </c>
    </row>
    <row r="262" spans="1:7">
      <c r="B262" s="190" t="s">
        <v>889</v>
      </c>
      <c r="C262" s="190" t="s">
        <v>890</v>
      </c>
      <c r="D262" s="241" t="s">
        <v>14</v>
      </c>
      <c r="E262" s="165">
        <v>14695.31</v>
      </c>
      <c r="F262" s="179" t="s">
        <v>914</v>
      </c>
    </row>
    <row r="263" spans="1:7">
      <c r="C263" s="13" t="s">
        <v>892</v>
      </c>
      <c r="D263" s="241" t="s">
        <v>14</v>
      </c>
      <c r="F263" s="179"/>
    </row>
    <row r="264" spans="1:7" ht="17.5">
      <c r="B264" s="24" t="s">
        <v>747</v>
      </c>
      <c r="C264" s="24" t="s">
        <v>891</v>
      </c>
      <c r="D264" s="241">
        <v>27000</v>
      </c>
      <c r="F264" s="179"/>
      <c r="G264" s="185" t="s">
        <v>904</v>
      </c>
    </row>
    <row r="265" spans="1:7">
      <c r="B265" s="190" t="s">
        <v>893</v>
      </c>
      <c r="C265" s="190" t="s">
        <v>894</v>
      </c>
      <c r="D265" s="241" t="s">
        <v>14</v>
      </c>
      <c r="E265" s="165">
        <v>27000</v>
      </c>
      <c r="F265" s="179"/>
    </row>
    <row r="266" spans="1:7">
      <c r="C266" s="13" t="s">
        <v>895</v>
      </c>
      <c r="F266" s="179"/>
    </row>
    <row r="267" spans="1:7" ht="17.5">
      <c r="B267" s="24" t="s">
        <v>747</v>
      </c>
      <c r="C267" s="24" t="s">
        <v>891</v>
      </c>
      <c r="D267" s="241">
        <v>25000</v>
      </c>
      <c r="F267" s="179"/>
      <c r="G267" s="185" t="s">
        <v>904</v>
      </c>
    </row>
    <row r="268" spans="1:7">
      <c r="B268" s="190" t="s">
        <v>896</v>
      </c>
      <c r="C268" s="190" t="s">
        <v>779</v>
      </c>
      <c r="D268" s="241" t="s">
        <v>14</v>
      </c>
      <c r="E268" s="165">
        <v>25000</v>
      </c>
      <c r="F268" s="179"/>
    </row>
    <row r="269" spans="1:7">
      <c r="C269" s="13" t="s">
        <v>897</v>
      </c>
      <c r="F269" s="179"/>
    </row>
    <row r="270" spans="1:7" ht="17.5">
      <c r="B270" s="24" t="s">
        <v>747</v>
      </c>
      <c r="C270" s="24" t="s">
        <v>891</v>
      </c>
      <c r="D270" s="241">
        <v>2500</v>
      </c>
      <c r="F270" s="179"/>
      <c r="G270" s="185" t="s">
        <v>904</v>
      </c>
    </row>
    <row r="271" spans="1:7">
      <c r="B271" s="190" t="s">
        <v>898</v>
      </c>
      <c r="C271" s="190" t="s">
        <v>899</v>
      </c>
      <c r="D271" s="241" t="s">
        <v>14</v>
      </c>
      <c r="E271" s="165">
        <v>2500</v>
      </c>
      <c r="F271" s="179"/>
    </row>
    <row r="272" spans="1:7">
      <c r="C272" s="13" t="s">
        <v>900</v>
      </c>
      <c r="F272" s="179"/>
    </row>
    <row r="273" spans="1:8">
      <c r="F273" s="179"/>
    </row>
    <row r="274" spans="1:8">
      <c r="B274" s="629" t="s">
        <v>1071</v>
      </c>
      <c r="C274" s="629"/>
      <c r="D274" s="629"/>
      <c r="E274" s="629"/>
      <c r="F274" s="179"/>
    </row>
    <row r="275" spans="1:8" ht="17.5">
      <c r="A275" s="171">
        <v>43929</v>
      </c>
      <c r="B275" s="24" t="s">
        <v>747</v>
      </c>
      <c r="C275" s="24" t="s">
        <v>891</v>
      </c>
      <c r="D275" s="241">
        <v>8540</v>
      </c>
      <c r="F275" s="179" t="s">
        <v>888</v>
      </c>
      <c r="G275" s="185" t="s">
        <v>904</v>
      </c>
    </row>
    <row r="276" spans="1:8">
      <c r="B276" s="190" t="s">
        <v>901</v>
      </c>
      <c r="C276" s="190" t="s">
        <v>903</v>
      </c>
      <c r="D276" s="241" t="s">
        <v>14</v>
      </c>
      <c r="E276" s="165">
        <v>8540</v>
      </c>
      <c r="F276" s="179" t="s">
        <v>913</v>
      </c>
    </row>
    <row r="277" spans="1:8">
      <c r="C277" s="13" t="s">
        <v>902</v>
      </c>
      <c r="D277" s="241" t="s">
        <v>14</v>
      </c>
      <c r="F277" s="179"/>
    </row>
    <row r="278" spans="1:8">
      <c r="F278" s="179"/>
    </row>
    <row r="279" spans="1:8">
      <c r="B279" s="629" t="s">
        <v>910</v>
      </c>
      <c r="C279" s="629"/>
      <c r="D279" s="629"/>
      <c r="E279" s="629"/>
      <c r="F279" s="179"/>
    </row>
    <row r="280" spans="1:8" ht="17.5">
      <c r="A280" s="171">
        <v>43936</v>
      </c>
      <c r="B280" s="24" t="s">
        <v>747</v>
      </c>
      <c r="C280" s="24" t="s">
        <v>891</v>
      </c>
      <c r="D280" s="241">
        <v>23000</v>
      </c>
      <c r="F280" s="179" t="s">
        <v>888</v>
      </c>
      <c r="G280" s="185" t="s">
        <v>904</v>
      </c>
    </row>
    <row r="281" spans="1:8">
      <c r="B281" s="190" t="s">
        <v>905</v>
      </c>
      <c r="C281" s="190" t="s">
        <v>1007</v>
      </c>
      <c r="D281" s="241" t="s">
        <v>14</v>
      </c>
      <c r="E281" s="165">
        <v>23000</v>
      </c>
      <c r="F281" s="179" t="s">
        <v>912</v>
      </c>
    </row>
    <row r="282" spans="1:8">
      <c r="C282" s="13" t="s">
        <v>906</v>
      </c>
      <c r="D282" s="241" t="s">
        <v>14</v>
      </c>
      <c r="F282" s="179"/>
    </row>
    <row r="283" spans="1:8">
      <c r="F283" s="179"/>
    </row>
    <row r="284" spans="1:8">
      <c r="B284" s="630" t="s">
        <v>916</v>
      </c>
      <c r="C284" s="630"/>
      <c r="D284" s="630"/>
      <c r="E284" s="630"/>
      <c r="F284" s="179" t="s">
        <v>14</v>
      </c>
    </row>
    <row r="286" spans="1:8">
      <c r="B286" s="628" t="s">
        <v>917</v>
      </c>
      <c r="C286" s="628"/>
      <c r="D286" s="628"/>
      <c r="E286" s="628"/>
      <c r="F286" s="179"/>
    </row>
    <row r="287" spans="1:8" ht="17.5">
      <c r="A287" s="171">
        <v>43740</v>
      </c>
      <c r="B287" s="24" t="s">
        <v>938</v>
      </c>
      <c r="C287" s="24" t="s">
        <v>918</v>
      </c>
      <c r="D287" s="241">
        <v>305.05</v>
      </c>
      <c r="F287" s="179" t="s">
        <v>700</v>
      </c>
      <c r="G287" s="185" t="s">
        <v>904</v>
      </c>
      <c r="H287" s="170">
        <v>36</v>
      </c>
    </row>
    <row r="288" spans="1:8">
      <c r="B288" s="190" t="s">
        <v>846</v>
      </c>
      <c r="C288" s="190" t="s">
        <v>847</v>
      </c>
      <c r="E288" s="165">
        <v>305.05</v>
      </c>
      <c r="F288" s="179" t="str">
        <f>+B286</f>
        <v>J20-47</v>
      </c>
    </row>
    <row r="289" spans="1:8">
      <c r="C289" s="13" t="s">
        <v>919</v>
      </c>
      <c r="F289" s="179"/>
    </row>
    <row r="291" spans="1:8">
      <c r="B291" s="628" t="s">
        <v>920</v>
      </c>
      <c r="C291" s="628"/>
      <c r="D291" s="628"/>
      <c r="E291" s="628"/>
      <c r="F291" s="179"/>
    </row>
    <row r="292" spans="1:8" ht="17.5">
      <c r="A292" s="171">
        <v>43740</v>
      </c>
      <c r="B292" s="24" t="s">
        <v>844</v>
      </c>
      <c r="C292" s="24" t="s">
        <v>921</v>
      </c>
      <c r="D292" s="241">
        <v>677</v>
      </c>
      <c r="F292" s="179" t="s">
        <v>700</v>
      </c>
      <c r="G292" s="185" t="s">
        <v>904</v>
      </c>
      <c r="H292" s="170">
        <v>37</v>
      </c>
    </row>
    <row r="293" spans="1:8">
      <c r="B293" s="190" t="s">
        <v>846</v>
      </c>
      <c r="C293" s="190" t="s">
        <v>847</v>
      </c>
      <c r="E293" s="165">
        <v>677</v>
      </c>
      <c r="F293" s="179" t="str">
        <f>+B291</f>
        <v>J20-48</v>
      </c>
    </row>
    <row r="294" spans="1:8">
      <c r="C294" s="13" t="s">
        <v>919</v>
      </c>
      <c r="F294" s="179"/>
    </row>
    <row r="296" spans="1:8">
      <c r="B296" s="628" t="s">
        <v>922</v>
      </c>
      <c r="C296" s="628"/>
      <c r="D296" s="628"/>
      <c r="E296" s="628"/>
      <c r="F296" s="179"/>
    </row>
    <row r="297" spans="1:8" ht="17.5">
      <c r="A297" s="171">
        <v>43740</v>
      </c>
      <c r="B297" s="24" t="s">
        <v>923</v>
      </c>
      <c r="C297" s="24" t="s">
        <v>924</v>
      </c>
      <c r="D297" s="241">
        <v>1000</v>
      </c>
      <c r="F297" s="179" t="s">
        <v>700</v>
      </c>
      <c r="G297" s="185" t="s">
        <v>904</v>
      </c>
      <c r="H297" s="170">
        <v>38</v>
      </c>
    </row>
    <row r="298" spans="1:8">
      <c r="B298" s="190" t="s">
        <v>925</v>
      </c>
      <c r="C298" s="190" t="s">
        <v>926</v>
      </c>
      <c r="E298" s="165">
        <v>1000</v>
      </c>
      <c r="F298" s="179" t="str">
        <f>+B296</f>
        <v>J20-49</v>
      </c>
    </row>
    <row r="299" spans="1:8">
      <c r="C299" s="13" t="s">
        <v>928</v>
      </c>
      <c r="F299" s="179"/>
    </row>
    <row r="301" spans="1:8">
      <c r="B301" s="628" t="s">
        <v>915</v>
      </c>
      <c r="C301" s="628"/>
      <c r="D301" s="628"/>
      <c r="E301" s="628"/>
      <c r="F301" s="179"/>
    </row>
    <row r="302" spans="1:8" ht="17.5">
      <c r="A302" s="171">
        <v>43838</v>
      </c>
      <c r="B302" s="24" t="s">
        <v>923</v>
      </c>
      <c r="C302" s="24" t="s">
        <v>924</v>
      </c>
      <c r="D302" s="241">
        <v>1000</v>
      </c>
      <c r="F302" s="179" t="s">
        <v>700</v>
      </c>
      <c r="G302" s="185" t="s">
        <v>904</v>
      </c>
      <c r="H302" s="170">
        <v>39</v>
      </c>
    </row>
    <row r="303" spans="1:8">
      <c r="B303" s="190" t="s">
        <v>925</v>
      </c>
      <c r="C303" s="190" t="s">
        <v>926</v>
      </c>
      <c r="E303" s="165">
        <v>1000</v>
      </c>
      <c r="F303" s="179" t="str">
        <f>+B301</f>
        <v>J20-50</v>
      </c>
    </row>
    <row r="304" spans="1:8">
      <c r="C304" s="13" t="s">
        <v>927</v>
      </c>
      <c r="F304" s="179"/>
    </row>
    <row r="306" spans="1:8">
      <c r="B306" s="628" t="s">
        <v>930</v>
      </c>
      <c r="C306" s="628"/>
      <c r="D306" s="628"/>
      <c r="E306" s="628"/>
      <c r="F306" s="179"/>
    </row>
    <row r="307" spans="1:8" ht="17.5">
      <c r="A307" s="171">
        <v>43852</v>
      </c>
      <c r="B307" s="24" t="s">
        <v>880</v>
      </c>
      <c r="C307" s="24" t="s">
        <v>929</v>
      </c>
      <c r="D307" s="241">
        <v>900</v>
      </c>
      <c r="F307" s="179" t="s">
        <v>700</v>
      </c>
      <c r="G307" s="185" t="s">
        <v>904</v>
      </c>
      <c r="H307" s="170">
        <v>40</v>
      </c>
    </row>
    <row r="308" spans="1:8">
      <c r="B308" s="190" t="s">
        <v>844</v>
      </c>
      <c r="C308" s="190" t="s">
        <v>921</v>
      </c>
      <c r="E308" s="165">
        <v>900</v>
      </c>
      <c r="F308" s="179" t="str">
        <f>+B306</f>
        <v>J20-51</v>
      </c>
    </row>
    <row r="309" spans="1:8">
      <c r="C309" s="13" t="s">
        <v>931</v>
      </c>
      <c r="F309" s="179"/>
    </row>
    <row r="311" spans="1:8">
      <c r="B311" s="628" t="s">
        <v>932</v>
      </c>
      <c r="C311" s="628"/>
      <c r="D311" s="628"/>
      <c r="E311" s="628"/>
      <c r="F311" s="179"/>
    </row>
    <row r="312" spans="1:8" ht="17.5">
      <c r="A312" s="171">
        <v>43880</v>
      </c>
      <c r="B312" s="24" t="s">
        <v>933</v>
      </c>
      <c r="C312" s="24" t="s">
        <v>934</v>
      </c>
      <c r="D312" s="241">
        <v>200</v>
      </c>
      <c r="F312" s="179" t="s">
        <v>700</v>
      </c>
      <c r="G312" s="185" t="s">
        <v>904</v>
      </c>
      <c r="H312" s="170">
        <v>41</v>
      </c>
    </row>
    <row r="313" spans="1:8">
      <c r="B313" s="190" t="s">
        <v>935</v>
      </c>
      <c r="C313" s="190" t="s">
        <v>936</v>
      </c>
      <c r="E313" s="165">
        <v>200</v>
      </c>
      <c r="F313" s="179" t="str">
        <f>+B311</f>
        <v>J20-52</v>
      </c>
    </row>
    <row r="314" spans="1:8">
      <c r="C314" s="13" t="s">
        <v>937</v>
      </c>
      <c r="F314" s="179"/>
    </row>
    <row r="316" spans="1:8">
      <c r="B316" s="628" t="s">
        <v>939</v>
      </c>
      <c r="C316" s="628"/>
      <c r="D316" s="628"/>
      <c r="E316" s="628"/>
      <c r="F316" s="179"/>
    </row>
    <row r="317" spans="1:8" ht="17.5">
      <c r="A317" s="171">
        <v>43768</v>
      </c>
      <c r="B317" s="24" t="s">
        <v>940</v>
      </c>
      <c r="C317" s="24" t="s">
        <v>941</v>
      </c>
      <c r="D317" s="241">
        <v>40350</v>
      </c>
      <c r="F317" s="179" t="s">
        <v>700</v>
      </c>
      <c r="G317" s="185" t="s">
        <v>904</v>
      </c>
      <c r="H317" s="170">
        <v>44</v>
      </c>
    </row>
    <row r="318" spans="1:8">
      <c r="B318" s="190" t="s">
        <v>942</v>
      </c>
      <c r="C318" s="190" t="s">
        <v>943</v>
      </c>
      <c r="E318" s="165">
        <v>40350</v>
      </c>
      <c r="F318" s="179" t="str">
        <f>+B316</f>
        <v>J20-53</v>
      </c>
    </row>
    <row r="319" spans="1:8">
      <c r="C319" s="13" t="s">
        <v>267</v>
      </c>
      <c r="F319" s="179"/>
    </row>
    <row r="322" spans="1:8">
      <c r="B322" s="628" t="s">
        <v>944</v>
      </c>
      <c r="C322" s="628"/>
      <c r="D322" s="628"/>
      <c r="E322" s="628"/>
      <c r="F322" s="179"/>
    </row>
    <row r="323" spans="1:8" ht="17.5">
      <c r="A323" s="171">
        <v>43852</v>
      </c>
      <c r="B323" s="24" t="s">
        <v>940</v>
      </c>
      <c r="C323" s="24" t="s">
        <v>941</v>
      </c>
      <c r="D323" s="241">
        <v>49162.5</v>
      </c>
      <c r="F323" s="179" t="s">
        <v>700</v>
      </c>
      <c r="G323" s="185" t="s">
        <v>904</v>
      </c>
      <c r="H323" s="170">
        <v>45</v>
      </c>
    </row>
    <row r="324" spans="1:8">
      <c r="B324" s="190" t="s">
        <v>942</v>
      </c>
      <c r="C324" s="190" t="s">
        <v>943</v>
      </c>
      <c r="E324" s="165">
        <v>49162.5</v>
      </c>
      <c r="F324" s="179" t="str">
        <f>+B322</f>
        <v>J20-54</v>
      </c>
    </row>
    <row r="325" spans="1:8">
      <c r="C325" s="13" t="s">
        <v>267</v>
      </c>
      <c r="F325" s="179"/>
    </row>
    <row r="327" spans="1:8">
      <c r="B327" s="628" t="s">
        <v>945</v>
      </c>
      <c r="C327" s="628"/>
      <c r="D327" s="628"/>
      <c r="E327" s="628"/>
      <c r="F327" s="179"/>
    </row>
    <row r="328" spans="1:8" ht="17.5">
      <c r="A328" s="171">
        <v>43949</v>
      </c>
      <c r="B328" s="24" t="s">
        <v>947</v>
      </c>
      <c r="C328" s="24" t="s">
        <v>948</v>
      </c>
      <c r="D328" s="241">
        <v>25165.360000000001</v>
      </c>
      <c r="F328" s="179" t="s">
        <v>700</v>
      </c>
      <c r="G328" s="185" t="s">
        <v>904</v>
      </c>
      <c r="H328" s="170">
        <v>46</v>
      </c>
    </row>
    <row r="329" spans="1:8">
      <c r="B329" s="190" t="s">
        <v>946</v>
      </c>
      <c r="C329" s="190" t="s">
        <v>1018</v>
      </c>
      <c r="E329" s="165">
        <v>25165.360000000001</v>
      </c>
      <c r="F329" s="179" t="str">
        <f>+B327</f>
        <v>J20-55</v>
      </c>
      <c r="H329" s="170" t="s">
        <v>14</v>
      </c>
    </row>
    <row r="330" spans="1:8">
      <c r="A330" s="171" t="s">
        <v>14</v>
      </c>
      <c r="B330" s="24" t="s">
        <v>951</v>
      </c>
      <c r="C330" s="24" t="s">
        <v>952</v>
      </c>
      <c r="D330" s="241">
        <v>159.84</v>
      </c>
      <c r="F330" s="179"/>
    </row>
    <row r="331" spans="1:8">
      <c r="B331" s="190" t="s">
        <v>949</v>
      </c>
      <c r="C331" s="190" t="s">
        <v>950</v>
      </c>
      <c r="E331" s="165">
        <v>159.84</v>
      </c>
      <c r="F331" s="179"/>
    </row>
    <row r="332" spans="1:8">
      <c r="B332" s="24" t="s">
        <v>955</v>
      </c>
      <c r="C332" s="24" t="s">
        <v>956</v>
      </c>
      <c r="D332" s="241">
        <v>5498.55</v>
      </c>
    </row>
    <row r="333" spans="1:8">
      <c r="B333" s="190" t="s">
        <v>953</v>
      </c>
      <c r="C333" s="190" t="s">
        <v>954</v>
      </c>
      <c r="E333" s="165">
        <v>5498.55</v>
      </c>
    </row>
    <row r="334" spans="1:8">
      <c r="B334" s="24" t="s">
        <v>959</v>
      </c>
      <c r="C334" s="24" t="s">
        <v>960</v>
      </c>
      <c r="D334" s="241">
        <v>900</v>
      </c>
    </row>
    <row r="335" spans="1:8">
      <c r="B335" s="190" t="s">
        <v>957</v>
      </c>
      <c r="C335" s="190" t="s">
        <v>958</v>
      </c>
      <c r="E335" s="165">
        <v>900</v>
      </c>
    </row>
    <row r="336" spans="1:8">
      <c r="B336" s="24" t="s">
        <v>963</v>
      </c>
      <c r="C336" s="24" t="s">
        <v>964</v>
      </c>
      <c r="D336" s="241">
        <v>2383.31</v>
      </c>
    </row>
    <row r="337" spans="1:5">
      <c r="B337" s="190" t="s">
        <v>961</v>
      </c>
      <c r="C337" s="190" t="s">
        <v>962</v>
      </c>
      <c r="E337" s="165">
        <v>2383.31</v>
      </c>
    </row>
    <row r="338" spans="1:5">
      <c r="B338" s="24" t="s">
        <v>967</v>
      </c>
      <c r="C338" s="24" t="s">
        <v>968</v>
      </c>
      <c r="D338" s="241">
        <v>27084.54</v>
      </c>
    </row>
    <row r="339" spans="1:5">
      <c r="B339" s="190" t="s">
        <v>965</v>
      </c>
      <c r="C339" s="190" t="s">
        <v>966</v>
      </c>
      <c r="E339" s="165">
        <v>27084.54</v>
      </c>
    </row>
    <row r="340" spans="1:5">
      <c r="B340" s="24" t="s">
        <v>971</v>
      </c>
      <c r="C340" s="24" t="s">
        <v>972</v>
      </c>
      <c r="D340" s="241">
        <v>11563.96</v>
      </c>
    </row>
    <row r="341" spans="1:5">
      <c r="A341" s="217" t="s">
        <v>1016</v>
      </c>
      <c r="B341" s="190" t="s">
        <v>969</v>
      </c>
      <c r="C341" s="190" t="s">
        <v>970</v>
      </c>
      <c r="E341" s="165">
        <v>11563.96</v>
      </c>
    </row>
    <row r="342" spans="1:5">
      <c r="A342" s="217"/>
      <c r="B342" s="24" t="s">
        <v>975</v>
      </c>
      <c r="C342" s="24" t="s">
        <v>976</v>
      </c>
      <c r="D342" s="241">
        <v>135182.14000000001</v>
      </c>
    </row>
    <row r="343" spans="1:5">
      <c r="B343" s="190" t="s">
        <v>973</v>
      </c>
      <c r="C343" s="190" t="s">
        <v>974</v>
      </c>
      <c r="E343" s="165">
        <v>135182.14000000001</v>
      </c>
    </row>
    <row r="344" spans="1:5">
      <c r="B344" s="24" t="s">
        <v>979</v>
      </c>
      <c r="C344" s="24" t="s">
        <v>980</v>
      </c>
      <c r="D344" s="241">
        <v>16280.08</v>
      </c>
    </row>
    <row r="345" spans="1:5">
      <c r="B345" s="190" t="s">
        <v>977</v>
      </c>
      <c r="C345" s="190" t="s">
        <v>978</v>
      </c>
      <c r="E345" s="165">
        <v>16280.08</v>
      </c>
    </row>
    <row r="346" spans="1:5">
      <c r="B346" s="24" t="s">
        <v>982</v>
      </c>
      <c r="C346" s="24" t="s">
        <v>983</v>
      </c>
      <c r="D346" s="241">
        <v>2243.77</v>
      </c>
    </row>
    <row r="347" spans="1:5">
      <c r="B347" s="190" t="s">
        <v>981</v>
      </c>
      <c r="C347" s="190" t="s">
        <v>1019</v>
      </c>
      <c r="E347" s="165">
        <v>2243.77</v>
      </c>
    </row>
    <row r="348" spans="1:5">
      <c r="B348" s="24" t="s">
        <v>986</v>
      </c>
      <c r="C348" s="24" t="s">
        <v>1020</v>
      </c>
      <c r="D348" s="241">
        <v>279.93</v>
      </c>
    </row>
    <row r="349" spans="1:5">
      <c r="B349" s="190" t="s">
        <v>984</v>
      </c>
      <c r="C349" s="190" t="s">
        <v>985</v>
      </c>
      <c r="E349" s="165">
        <v>279.93</v>
      </c>
    </row>
    <row r="350" spans="1:5">
      <c r="B350" s="24" t="s">
        <v>989</v>
      </c>
      <c r="C350" s="24" t="s">
        <v>990</v>
      </c>
      <c r="D350" s="241">
        <v>7274.46</v>
      </c>
    </row>
    <row r="351" spans="1:5">
      <c r="B351" s="190" t="s">
        <v>987</v>
      </c>
      <c r="C351" s="190" t="s">
        <v>988</v>
      </c>
      <c r="E351" s="165">
        <v>7274.46</v>
      </c>
    </row>
    <row r="352" spans="1:5">
      <c r="B352" s="24" t="s">
        <v>993</v>
      </c>
      <c r="C352" s="24" t="s">
        <v>994</v>
      </c>
      <c r="D352" s="241">
        <v>776.3</v>
      </c>
    </row>
    <row r="353" spans="1:7">
      <c r="B353" s="190" t="s">
        <v>991</v>
      </c>
      <c r="C353" s="190" t="s">
        <v>992</v>
      </c>
      <c r="E353" s="165">
        <v>776.3</v>
      </c>
    </row>
    <row r="354" spans="1:7">
      <c r="B354" s="24" t="s">
        <v>997</v>
      </c>
      <c r="C354" s="24" t="s">
        <v>998</v>
      </c>
      <c r="D354" s="241">
        <v>360</v>
      </c>
    </row>
    <row r="355" spans="1:7">
      <c r="B355" s="190" t="s">
        <v>995</v>
      </c>
      <c r="C355" s="190" t="s">
        <v>996</v>
      </c>
      <c r="E355" s="165">
        <v>360</v>
      </c>
    </row>
    <row r="356" spans="1:7">
      <c r="B356" s="24" t="s">
        <v>1017</v>
      </c>
      <c r="C356" s="183" t="s">
        <v>972</v>
      </c>
      <c r="D356" s="241">
        <v>8600</v>
      </c>
    </row>
    <row r="357" spans="1:7">
      <c r="B357" s="190" t="s">
        <v>1015</v>
      </c>
      <c r="C357" s="190" t="s">
        <v>999</v>
      </c>
      <c r="E357" s="165">
        <v>8600</v>
      </c>
    </row>
    <row r="358" spans="1:7">
      <c r="B358" s="628" t="s">
        <v>1000</v>
      </c>
      <c r="C358" s="628"/>
      <c r="D358" s="628"/>
      <c r="E358" s="628"/>
      <c r="F358" s="218">
        <f>SUM(E329:E357)</f>
        <v>243752.23999999996</v>
      </c>
    </row>
    <row r="360" spans="1:7">
      <c r="B360" s="628" t="s">
        <v>1001</v>
      </c>
      <c r="C360" s="628"/>
      <c r="D360" s="628"/>
      <c r="E360" s="628"/>
      <c r="F360" s="179"/>
    </row>
    <row r="361" spans="1:7" ht="17.5">
      <c r="A361" s="171">
        <v>43950</v>
      </c>
      <c r="B361" s="24" t="s">
        <v>788</v>
      </c>
      <c r="C361" s="24" t="s">
        <v>1003</v>
      </c>
      <c r="D361" s="241">
        <f>13418.2*2</f>
        <v>26836.400000000001</v>
      </c>
      <c r="F361" s="179" t="s">
        <v>700</v>
      </c>
      <c r="G361" s="185" t="s">
        <v>904</v>
      </c>
    </row>
    <row r="362" spans="1:7">
      <c r="B362" s="190" t="s">
        <v>790</v>
      </c>
      <c r="C362" s="190" t="s">
        <v>1002</v>
      </c>
      <c r="E362" s="165">
        <f>13418.2*2</f>
        <v>26836.400000000001</v>
      </c>
      <c r="F362" s="179" t="str">
        <f>+B360</f>
        <v>J20-56</v>
      </c>
    </row>
    <row r="363" spans="1:7">
      <c r="C363" s="13" t="s">
        <v>1004</v>
      </c>
      <c r="F363" s="179"/>
    </row>
    <row r="364" spans="1:7">
      <c r="C364" s="13" t="s">
        <v>1005</v>
      </c>
    </row>
    <row r="366" spans="1:7">
      <c r="B366" s="629" t="s">
        <v>1069</v>
      </c>
      <c r="C366" s="629"/>
      <c r="D366" s="629"/>
      <c r="E366" s="629"/>
      <c r="F366" s="179"/>
    </row>
    <row r="367" spans="1:7" ht="17.5">
      <c r="A367" s="171">
        <v>43950</v>
      </c>
      <c r="B367" s="24" t="s">
        <v>747</v>
      </c>
      <c r="C367" s="24" t="s">
        <v>891</v>
      </c>
      <c r="D367" s="241">
        <v>26000</v>
      </c>
      <c r="F367" s="179" t="s">
        <v>888</v>
      </c>
      <c r="G367" s="185" t="s">
        <v>904</v>
      </c>
    </row>
    <row r="368" spans="1:7">
      <c r="B368" s="190" t="s">
        <v>905</v>
      </c>
      <c r="C368" s="190" t="s">
        <v>1008</v>
      </c>
      <c r="D368" s="241" t="s">
        <v>14</v>
      </c>
      <c r="E368" s="165">
        <v>26000</v>
      </c>
      <c r="F368" s="179" t="s">
        <v>1006</v>
      </c>
    </row>
    <row r="369" spans="1:8">
      <c r="C369" s="13" t="s">
        <v>1009</v>
      </c>
      <c r="D369" s="241" t="s">
        <v>14</v>
      </c>
      <c r="F369" s="179"/>
    </row>
    <row r="371" spans="1:8">
      <c r="B371" s="629" t="s">
        <v>1070</v>
      </c>
      <c r="C371" s="629"/>
      <c r="D371" s="629"/>
      <c r="E371" s="629"/>
      <c r="F371" s="179"/>
    </row>
    <row r="372" spans="1:8" ht="17.5">
      <c r="A372" s="171">
        <v>43950</v>
      </c>
      <c r="B372" s="24" t="s">
        <v>747</v>
      </c>
      <c r="C372" s="24" t="s">
        <v>891</v>
      </c>
      <c r="D372" s="241">
        <v>18000</v>
      </c>
      <c r="F372" s="179" t="s">
        <v>888</v>
      </c>
      <c r="G372" s="185" t="s">
        <v>904</v>
      </c>
    </row>
    <row r="373" spans="1:8">
      <c r="B373" s="190" t="s">
        <v>893</v>
      </c>
      <c r="C373" s="190" t="s">
        <v>894</v>
      </c>
      <c r="D373" s="241" t="s">
        <v>14</v>
      </c>
      <c r="E373" s="165">
        <v>18000</v>
      </c>
      <c r="F373" s="179" t="s">
        <v>1010</v>
      </c>
    </row>
    <row r="374" spans="1:8">
      <c r="C374" s="13" t="s">
        <v>1011</v>
      </c>
      <c r="D374" s="241" t="s">
        <v>14</v>
      </c>
      <c r="F374" s="179"/>
    </row>
    <row r="376" spans="1:8">
      <c r="B376" s="630" t="s">
        <v>1012</v>
      </c>
      <c r="C376" s="630"/>
      <c r="D376" s="630"/>
      <c r="E376" s="630"/>
    </row>
    <row r="378" spans="1:8">
      <c r="B378" s="628" t="s">
        <v>1021</v>
      </c>
      <c r="C378" s="628"/>
      <c r="D378" s="628"/>
      <c r="E378" s="628"/>
    </row>
    <row r="379" spans="1:8">
      <c r="A379" s="171">
        <v>43950</v>
      </c>
      <c r="B379" s="24" t="s">
        <v>955</v>
      </c>
      <c r="C379" s="24" t="s">
        <v>956</v>
      </c>
      <c r="D379" s="241">
        <v>144.44999999999999</v>
      </c>
      <c r="F379" s="179" t="s">
        <v>700</v>
      </c>
    </row>
    <row r="380" spans="1:8" ht="17.5">
      <c r="B380" s="190" t="s">
        <v>953</v>
      </c>
      <c r="C380" s="190" t="s">
        <v>954</v>
      </c>
      <c r="E380" s="165">
        <v>144.44999999999999</v>
      </c>
      <c r="F380" s="179" t="s">
        <v>1021</v>
      </c>
      <c r="G380" s="185" t="s">
        <v>904</v>
      </c>
      <c r="H380" s="170">
        <v>47</v>
      </c>
    </row>
    <row r="381" spans="1:8">
      <c r="C381" s="628" t="s">
        <v>1000</v>
      </c>
      <c r="D381" s="628"/>
      <c r="E381" s="628"/>
    </row>
    <row r="383" spans="1:8">
      <c r="B383" s="628" t="s">
        <v>1022</v>
      </c>
      <c r="C383" s="628"/>
      <c r="D383" s="628"/>
      <c r="E383" s="628"/>
    </row>
    <row r="384" spans="1:8">
      <c r="A384" s="171">
        <v>43880</v>
      </c>
      <c r="B384" s="24" t="s">
        <v>1023</v>
      </c>
      <c r="C384" s="24" t="s">
        <v>1024</v>
      </c>
      <c r="D384" s="241">
        <v>265</v>
      </c>
      <c r="F384" s="179" t="s">
        <v>700</v>
      </c>
    </row>
    <row r="385" spans="1:8" ht="17.5">
      <c r="B385" s="190" t="s">
        <v>1025</v>
      </c>
      <c r="C385" s="190" t="s">
        <v>1024</v>
      </c>
      <c r="E385" s="165">
        <v>265</v>
      </c>
      <c r="F385" s="179" t="str">
        <f>+B383</f>
        <v>J20-61</v>
      </c>
      <c r="G385" s="185" t="s">
        <v>904</v>
      </c>
      <c r="H385" s="170">
        <v>48</v>
      </c>
    </row>
    <row r="386" spans="1:8">
      <c r="C386" s="13" t="s">
        <v>267</v>
      </c>
    </row>
    <row r="388" spans="1:8">
      <c r="B388" s="628" t="s">
        <v>1026</v>
      </c>
      <c r="C388" s="628"/>
      <c r="D388" s="628"/>
      <c r="E388" s="628"/>
    </row>
    <row r="389" spans="1:8" ht="17.5">
      <c r="A389" s="171">
        <v>43845</v>
      </c>
      <c r="B389" s="24" t="s">
        <v>1027</v>
      </c>
      <c r="C389" s="24" t="s">
        <v>1028</v>
      </c>
      <c r="D389" s="241">
        <v>86.11</v>
      </c>
      <c r="F389" s="179" t="s">
        <v>700</v>
      </c>
      <c r="G389" s="185" t="s">
        <v>904</v>
      </c>
      <c r="H389" s="170">
        <v>49</v>
      </c>
    </row>
    <row r="390" spans="1:8">
      <c r="B390" s="190" t="s">
        <v>1029</v>
      </c>
      <c r="C390" s="190" t="s">
        <v>1028</v>
      </c>
      <c r="E390" s="165">
        <v>86.11</v>
      </c>
      <c r="F390" s="179" t="str">
        <f>+B388</f>
        <v>J20-62</v>
      </c>
    </row>
    <row r="391" spans="1:8">
      <c r="C391" s="13" t="s">
        <v>267</v>
      </c>
    </row>
    <row r="394" spans="1:8">
      <c r="B394" s="628" t="s">
        <v>1030</v>
      </c>
      <c r="C394" s="628"/>
      <c r="D394" s="628"/>
      <c r="E394" s="628"/>
    </row>
    <row r="395" spans="1:8" ht="17.5">
      <c r="A395" s="171">
        <v>43830</v>
      </c>
      <c r="B395" s="24" t="s">
        <v>1031</v>
      </c>
      <c r="C395" s="24" t="s">
        <v>1032</v>
      </c>
      <c r="D395" s="241">
        <v>12.97</v>
      </c>
      <c r="F395" s="179" t="s">
        <v>700</v>
      </c>
      <c r="G395" s="185" t="s">
        <v>904</v>
      </c>
      <c r="H395" s="170">
        <v>50</v>
      </c>
    </row>
    <row r="396" spans="1:8">
      <c r="B396" s="190" t="s">
        <v>1033</v>
      </c>
      <c r="C396" s="190" t="s">
        <v>1034</v>
      </c>
      <c r="E396" s="165">
        <v>12.97</v>
      </c>
      <c r="F396" s="179" t="str">
        <f>+B394</f>
        <v>J20-63</v>
      </c>
    </row>
    <row r="397" spans="1:8">
      <c r="C397" s="13" t="s">
        <v>267</v>
      </c>
    </row>
    <row r="399" spans="1:8">
      <c r="B399" s="628" t="s">
        <v>1035</v>
      </c>
      <c r="C399" s="628"/>
      <c r="D399" s="628"/>
      <c r="E399" s="628"/>
    </row>
    <row r="400" spans="1:8" ht="17.5">
      <c r="A400" s="171">
        <v>43830</v>
      </c>
      <c r="B400" s="24" t="s">
        <v>1031</v>
      </c>
      <c r="C400" s="24" t="s">
        <v>1032</v>
      </c>
      <c r="D400" s="241">
        <v>71.959999999999994</v>
      </c>
      <c r="F400" s="179" t="s">
        <v>700</v>
      </c>
      <c r="G400" s="185" t="s">
        <v>904</v>
      </c>
      <c r="H400" s="170">
        <v>51</v>
      </c>
    </row>
    <row r="401" spans="1:8">
      <c r="B401" s="190" t="s">
        <v>1033</v>
      </c>
      <c r="C401" s="190" t="s">
        <v>1034</v>
      </c>
      <c r="E401" s="165">
        <v>71.959999999999994</v>
      </c>
      <c r="F401" s="179" t="str">
        <f>+B399</f>
        <v>J20-64</v>
      </c>
    </row>
    <row r="402" spans="1:8">
      <c r="C402" s="13" t="s">
        <v>267</v>
      </c>
    </row>
    <row r="404" spans="1:8">
      <c r="B404" s="628" t="s">
        <v>1036</v>
      </c>
      <c r="C404" s="628"/>
      <c r="D404" s="628"/>
      <c r="E404" s="628"/>
    </row>
    <row r="405" spans="1:8" ht="17.5">
      <c r="A405" s="171">
        <v>43677</v>
      </c>
      <c r="B405" s="24" t="s">
        <v>1037</v>
      </c>
      <c r="C405" s="24" t="s">
        <v>1038</v>
      </c>
      <c r="D405" s="241">
        <v>180</v>
      </c>
      <c r="F405" s="179" t="s">
        <v>700</v>
      </c>
      <c r="G405" s="185" t="s">
        <v>904</v>
      </c>
      <c r="H405" s="170">
        <v>52</v>
      </c>
    </row>
    <row r="406" spans="1:8">
      <c r="B406" s="190" t="s">
        <v>1033</v>
      </c>
      <c r="C406" s="190" t="s">
        <v>1034</v>
      </c>
      <c r="E406" s="165">
        <v>180</v>
      </c>
      <c r="F406" s="179" t="str">
        <f>+B404</f>
        <v>J20-65</v>
      </c>
    </row>
    <row r="407" spans="1:8">
      <c r="C407" s="13" t="s">
        <v>267</v>
      </c>
    </row>
    <row r="409" spans="1:8">
      <c r="B409" s="628" t="s">
        <v>1039</v>
      </c>
      <c r="C409" s="628"/>
      <c r="D409" s="628"/>
      <c r="E409" s="628"/>
    </row>
    <row r="410" spans="1:8" ht="17.5">
      <c r="A410" s="171">
        <v>43810</v>
      </c>
      <c r="B410" s="24" t="s">
        <v>1040</v>
      </c>
      <c r="C410" s="24" t="s">
        <v>1041</v>
      </c>
      <c r="D410" s="241">
        <v>1085.47</v>
      </c>
      <c r="F410" s="179" t="s">
        <v>700</v>
      </c>
      <c r="G410" s="185" t="s">
        <v>904</v>
      </c>
      <c r="H410" s="170">
        <v>53</v>
      </c>
    </row>
    <row r="411" spans="1:8">
      <c r="B411" s="190" t="s">
        <v>1042</v>
      </c>
      <c r="C411" s="190" t="s">
        <v>1043</v>
      </c>
      <c r="E411" s="165">
        <v>1085.47</v>
      </c>
      <c r="F411" s="179" t="str">
        <f>+B409</f>
        <v>J20-66</v>
      </c>
    </row>
    <row r="412" spans="1:8">
      <c r="C412" s="13" t="s">
        <v>267</v>
      </c>
    </row>
    <row r="414" spans="1:8">
      <c r="B414" s="630" t="s">
        <v>1044</v>
      </c>
      <c r="C414" s="630"/>
      <c r="D414" s="630"/>
      <c r="E414" s="630"/>
    </row>
    <row r="416" spans="1:8">
      <c r="B416" s="628" t="s">
        <v>1045</v>
      </c>
      <c r="C416" s="628"/>
      <c r="D416" s="628"/>
      <c r="E416" s="628"/>
    </row>
    <row r="417" spans="1:8" ht="17.5">
      <c r="A417" s="171">
        <v>43922</v>
      </c>
      <c r="B417" s="24" t="s">
        <v>844</v>
      </c>
      <c r="C417" s="24" t="s">
        <v>1046</v>
      </c>
      <c r="D417" s="241">
        <v>5400</v>
      </c>
      <c r="F417" s="179" t="s">
        <v>700</v>
      </c>
      <c r="G417" s="185" t="s">
        <v>904</v>
      </c>
      <c r="H417" s="170">
        <v>54</v>
      </c>
    </row>
    <row r="418" spans="1:8">
      <c r="B418" s="190" t="s">
        <v>1047</v>
      </c>
      <c r="C418" s="190" t="s">
        <v>1048</v>
      </c>
      <c r="E418" s="165">
        <v>5400</v>
      </c>
      <c r="F418" s="179" t="str">
        <f>+B416</f>
        <v>J20-68</v>
      </c>
    </row>
    <row r="419" spans="1:8">
      <c r="C419" s="13" t="s">
        <v>1049</v>
      </c>
    </row>
    <row r="421" spans="1:8">
      <c r="B421" s="628" t="s">
        <v>1050</v>
      </c>
      <c r="C421" s="628"/>
      <c r="D421" s="628"/>
      <c r="E421" s="628"/>
    </row>
    <row r="422" spans="1:8" ht="17.5">
      <c r="A422" s="171">
        <v>43952</v>
      </c>
      <c r="B422" s="24" t="s">
        <v>1051</v>
      </c>
      <c r="C422" s="24" t="s">
        <v>1052</v>
      </c>
      <c r="D422" s="241">
        <v>402.6</v>
      </c>
      <c r="F422" s="179" t="s">
        <v>1055</v>
      </c>
      <c r="G422" s="185" t="s">
        <v>904</v>
      </c>
      <c r="H422" s="170">
        <v>55</v>
      </c>
    </row>
    <row r="423" spans="1:8">
      <c r="B423" s="190" t="s">
        <v>1053</v>
      </c>
      <c r="C423" s="190" t="s">
        <v>1054</v>
      </c>
      <c r="E423" s="165">
        <v>402.6</v>
      </c>
      <c r="F423" s="179" t="str">
        <f>+B421</f>
        <v>J20-69</v>
      </c>
    </row>
    <row r="424" spans="1:8">
      <c r="C424" s="13" t="s">
        <v>1049</v>
      </c>
    </row>
    <row r="426" spans="1:8">
      <c r="B426" s="628" t="s">
        <v>1056</v>
      </c>
      <c r="C426" s="628"/>
      <c r="D426" s="628"/>
      <c r="E426" s="628"/>
    </row>
    <row r="427" spans="1:8" ht="17.5">
      <c r="A427" s="171">
        <v>43810</v>
      </c>
      <c r="B427" s="24" t="s">
        <v>1062</v>
      </c>
      <c r="C427" s="24" t="s">
        <v>1057</v>
      </c>
      <c r="D427" s="241">
        <v>1085.47</v>
      </c>
      <c r="F427" s="179" t="s">
        <v>700</v>
      </c>
      <c r="G427" s="185" t="s">
        <v>904</v>
      </c>
      <c r="H427" s="170">
        <v>56</v>
      </c>
    </row>
    <row r="428" spans="1:8">
      <c r="B428" s="190" t="s">
        <v>1063</v>
      </c>
      <c r="C428" s="190" t="s">
        <v>1060</v>
      </c>
      <c r="E428" s="165">
        <v>1085.47</v>
      </c>
      <c r="F428" s="179" t="str">
        <f>+B426</f>
        <v>J20-70</v>
      </c>
    </row>
    <row r="429" spans="1:8">
      <c r="C429" s="13" t="s">
        <v>1058</v>
      </c>
    </row>
    <row r="431" spans="1:8">
      <c r="B431" s="628" t="s">
        <v>1059</v>
      </c>
      <c r="C431" s="628"/>
      <c r="D431" s="628"/>
      <c r="E431" s="628"/>
    </row>
    <row r="432" spans="1:8" ht="17.5">
      <c r="A432" s="171">
        <v>43908</v>
      </c>
      <c r="B432" s="24" t="s">
        <v>1062</v>
      </c>
      <c r="C432" s="24" t="s">
        <v>1057</v>
      </c>
      <c r="D432" s="241">
        <v>11295.6</v>
      </c>
      <c r="F432" s="179" t="s">
        <v>700</v>
      </c>
      <c r="G432" s="185" t="s">
        <v>904</v>
      </c>
      <c r="H432" s="170">
        <v>57</v>
      </c>
    </row>
    <row r="433" spans="1:8">
      <c r="B433" s="190" t="s">
        <v>1063</v>
      </c>
      <c r="C433" s="190" t="s">
        <v>1060</v>
      </c>
      <c r="E433" s="165">
        <v>11295.6</v>
      </c>
      <c r="F433" s="179" t="str">
        <f>+B431</f>
        <v>J20-71</v>
      </c>
    </row>
    <row r="434" spans="1:8">
      <c r="C434" s="13" t="s">
        <v>1061</v>
      </c>
    </row>
    <row r="436" spans="1:8">
      <c r="C436" s="219" t="s">
        <v>1068</v>
      </c>
      <c r="D436" s="220"/>
      <c r="E436" s="259"/>
      <c r="F436" s="221"/>
    </row>
    <row r="437" spans="1:8" ht="17.5">
      <c r="A437" s="171">
        <v>43992</v>
      </c>
      <c r="B437" s="24" t="s">
        <v>747</v>
      </c>
      <c r="C437" s="24" t="s">
        <v>891</v>
      </c>
      <c r="D437" s="241">
        <v>10966</v>
      </c>
      <c r="F437" s="179" t="s">
        <v>888</v>
      </c>
      <c r="G437" s="185" t="s">
        <v>904</v>
      </c>
      <c r="H437" s="170" t="s">
        <v>14</v>
      </c>
    </row>
    <row r="438" spans="1:8">
      <c r="B438" s="190" t="s">
        <v>1065</v>
      </c>
      <c r="C438" s="190" t="s">
        <v>1066</v>
      </c>
      <c r="D438" s="241" t="s">
        <v>14</v>
      </c>
      <c r="E438" s="165">
        <v>10966</v>
      </c>
      <c r="F438" s="179" t="s">
        <v>1064</v>
      </c>
    </row>
    <row r="439" spans="1:8">
      <c r="C439" s="13" t="s">
        <v>1067</v>
      </c>
      <c r="D439" s="241" t="s">
        <v>14</v>
      </c>
      <c r="F439" s="179"/>
    </row>
    <row r="441" spans="1:8">
      <c r="B441" s="630" t="s">
        <v>1074</v>
      </c>
      <c r="C441" s="630"/>
      <c r="D441" s="630"/>
      <c r="E441" s="630"/>
    </row>
    <row r="443" spans="1:8">
      <c r="A443" s="171" t="s">
        <v>14</v>
      </c>
    </row>
    <row r="444" spans="1:8">
      <c r="B444" s="628" t="s">
        <v>1075</v>
      </c>
      <c r="C444" s="628"/>
      <c r="D444" s="628"/>
      <c r="E444" s="628"/>
      <c r="F444" s="221"/>
    </row>
    <row r="445" spans="1:8">
      <c r="A445" s="171">
        <v>44006</v>
      </c>
      <c r="B445" s="24" t="s">
        <v>1076</v>
      </c>
      <c r="C445" s="24" t="s">
        <v>1077</v>
      </c>
      <c r="D445" s="241">
        <v>14915.07</v>
      </c>
      <c r="F445" s="179" t="s">
        <v>700</v>
      </c>
    </row>
    <row r="446" spans="1:8">
      <c r="B446" s="190" t="s">
        <v>1078</v>
      </c>
      <c r="C446" s="190" t="s">
        <v>1079</v>
      </c>
      <c r="D446" s="241" t="s">
        <v>14</v>
      </c>
      <c r="E446" s="165">
        <v>14915.07</v>
      </c>
      <c r="F446" s="179" t="str">
        <f>+B444</f>
        <v>J20-75</v>
      </c>
    </row>
    <row r="447" spans="1:8">
      <c r="C447" s="13" t="s">
        <v>1080</v>
      </c>
      <c r="D447" s="241" t="s">
        <v>14</v>
      </c>
      <c r="F447" s="179"/>
    </row>
    <row r="449" spans="1:9">
      <c r="B449" s="628" t="s">
        <v>1083</v>
      </c>
      <c r="C449" s="628"/>
      <c r="D449" s="628"/>
      <c r="E449" s="628"/>
      <c r="F449" s="179"/>
    </row>
    <row r="450" spans="1:9">
      <c r="A450" s="171">
        <v>43978</v>
      </c>
      <c r="B450" s="24" t="s">
        <v>856</v>
      </c>
      <c r="C450" s="24" t="s">
        <v>857</v>
      </c>
      <c r="D450" s="241">
        <v>228076.13</v>
      </c>
      <c r="F450" s="179" t="s">
        <v>700</v>
      </c>
    </row>
    <row r="451" spans="1:9">
      <c r="B451" s="190" t="s">
        <v>858</v>
      </c>
      <c r="C451" s="190" t="s">
        <v>859</v>
      </c>
      <c r="E451" s="165">
        <v>228076.13</v>
      </c>
      <c r="F451" s="179" t="str">
        <f>+B449</f>
        <v>J20-76</v>
      </c>
    </row>
    <row r="452" spans="1:9">
      <c r="C452" s="13" t="s">
        <v>1084</v>
      </c>
      <c r="F452" s="179"/>
    </row>
    <row r="454" spans="1:9">
      <c r="B454" s="628" t="s">
        <v>1085</v>
      </c>
      <c r="C454" s="628"/>
      <c r="D454" s="628"/>
      <c r="E454" s="628"/>
      <c r="F454" s="179"/>
    </row>
    <row r="455" spans="1:9" ht="17.5">
      <c r="A455" s="222">
        <v>50620</v>
      </c>
      <c r="B455" s="24" t="s">
        <v>1086</v>
      </c>
      <c r="C455" s="24" t="s">
        <v>1087</v>
      </c>
      <c r="D455" s="241">
        <v>6675</v>
      </c>
      <c r="F455" s="179" t="s">
        <v>700</v>
      </c>
      <c r="G455" s="185" t="s">
        <v>904</v>
      </c>
    </row>
    <row r="456" spans="1:9" ht="17.5">
      <c r="B456" s="190" t="s">
        <v>1088</v>
      </c>
      <c r="C456" s="190" t="s">
        <v>1089</v>
      </c>
      <c r="E456" s="165">
        <v>6675</v>
      </c>
      <c r="F456" s="179" t="str">
        <f>+B454</f>
        <v>J20-77</v>
      </c>
      <c r="G456" s="185" t="s">
        <v>904</v>
      </c>
    </row>
    <row r="457" spans="1:9">
      <c r="C457" s="13" t="s">
        <v>1090</v>
      </c>
      <c r="F457" s="179"/>
    </row>
    <row r="459" spans="1:9">
      <c r="B459" s="628" t="s">
        <v>1093</v>
      </c>
      <c r="C459" s="628"/>
      <c r="D459" s="628"/>
      <c r="E459" s="628"/>
    </row>
    <row r="460" spans="1:9" ht="17.5">
      <c r="A460" s="171">
        <v>44012</v>
      </c>
      <c r="B460" s="24" t="s">
        <v>1107</v>
      </c>
      <c r="C460" s="24" t="s">
        <v>1094</v>
      </c>
      <c r="D460" s="241">
        <v>3014</v>
      </c>
      <c r="F460" s="179" t="s">
        <v>700</v>
      </c>
      <c r="G460" s="185" t="s">
        <v>904</v>
      </c>
      <c r="H460" s="170">
        <v>64</v>
      </c>
    </row>
    <row r="461" spans="1:9" ht="17.5">
      <c r="B461" s="190" t="s">
        <v>1095</v>
      </c>
      <c r="C461" s="190" t="s">
        <v>1098</v>
      </c>
      <c r="E461" s="165">
        <v>3014</v>
      </c>
      <c r="G461" s="185" t="s">
        <v>904</v>
      </c>
    </row>
    <row r="462" spans="1:9" ht="17.5">
      <c r="B462" s="24" t="s">
        <v>1107</v>
      </c>
      <c r="C462" s="24" t="s">
        <v>1094</v>
      </c>
      <c r="D462" s="241">
        <v>255</v>
      </c>
      <c r="G462" s="185" t="s">
        <v>904</v>
      </c>
    </row>
    <row r="463" spans="1:9" ht="17.5">
      <c r="B463" s="190" t="s">
        <v>1095</v>
      </c>
      <c r="C463" s="190" t="s">
        <v>1098</v>
      </c>
      <c r="E463" s="165">
        <v>255</v>
      </c>
      <c r="G463" s="185" t="s">
        <v>904</v>
      </c>
      <c r="I463" s="223">
        <f>SUM(E461:E463)</f>
        <v>3269</v>
      </c>
    </row>
    <row r="464" spans="1:9">
      <c r="B464" s="190"/>
      <c r="C464" s="190"/>
      <c r="I464" s="223"/>
    </row>
    <row r="465" spans="2:9" ht="17.5">
      <c r="B465" s="24" t="s">
        <v>1107</v>
      </c>
      <c r="C465" s="24" t="s">
        <v>1094</v>
      </c>
      <c r="D465" s="241">
        <v>71.959999999999994</v>
      </c>
      <c r="G465" s="185" t="s">
        <v>904</v>
      </c>
      <c r="H465" s="170">
        <v>65</v>
      </c>
      <c r="I465" s="223"/>
    </row>
    <row r="466" spans="2:9" ht="17.5">
      <c r="B466" s="190" t="s">
        <v>1097</v>
      </c>
      <c r="C466" s="190" t="s">
        <v>1096</v>
      </c>
      <c r="E466" s="165">
        <v>71.959999999999994</v>
      </c>
      <c r="G466" s="185" t="s">
        <v>904</v>
      </c>
      <c r="I466" s="223"/>
    </row>
    <row r="467" spans="2:9" ht="17.5">
      <c r="B467" s="24" t="s">
        <v>1107</v>
      </c>
      <c r="C467" s="24" t="s">
        <v>1094</v>
      </c>
      <c r="D467" s="241">
        <v>719</v>
      </c>
      <c r="G467" s="185" t="s">
        <v>904</v>
      </c>
      <c r="I467" s="223"/>
    </row>
    <row r="468" spans="2:9" ht="17.5">
      <c r="B468" s="190" t="s">
        <v>1099</v>
      </c>
      <c r="C468" s="190" t="s">
        <v>1096</v>
      </c>
      <c r="E468" s="165">
        <v>719</v>
      </c>
      <c r="G468" s="185" t="s">
        <v>904</v>
      </c>
      <c r="I468" s="223"/>
    </row>
    <row r="469" spans="2:9" ht="17.5">
      <c r="B469" s="24" t="s">
        <v>1107</v>
      </c>
      <c r="C469" s="24" t="s">
        <v>1094</v>
      </c>
      <c r="D469" s="241">
        <v>1709.88</v>
      </c>
      <c r="G469" s="185" t="s">
        <v>904</v>
      </c>
      <c r="I469" s="223"/>
    </row>
    <row r="470" spans="2:9" ht="17.5">
      <c r="B470" s="190" t="s">
        <v>1099</v>
      </c>
      <c r="C470" s="190" t="s">
        <v>1096</v>
      </c>
      <c r="E470" s="165">
        <v>1709.88</v>
      </c>
      <c r="G470" s="185" t="s">
        <v>904</v>
      </c>
      <c r="I470" s="223"/>
    </row>
    <row r="471" spans="2:9" ht="17.5">
      <c r="B471" s="24" t="s">
        <v>1107</v>
      </c>
      <c r="C471" s="24" t="s">
        <v>1094</v>
      </c>
      <c r="D471" s="241">
        <v>531.6</v>
      </c>
      <c r="G471" s="185" t="s">
        <v>904</v>
      </c>
      <c r="I471" s="223"/>
    </row>
    <row r="472" spans="2:9" ht="17.5">
      <c r="B472" s="190" t="s">
        <v>1099</v>
      </c>
      <c r="C472" s="190" t="s">
        <v>1096</v>
      </c>
      <c r="E472" s="165">
        <v>531.6</v>
      </c>
      <c r="G472" s="185" t="s">
        <v>904</v>
      </c>
      <c r="I472" s="223"/>
    </row>
    <row r="473" spans="2:9" ht="17.5">
      <c r="B473" s="24" t="s">
        <v>1107</v>
      </c>
      <c r="C473" s="24" t="s">
        <v>1094</v>
      </c>
      <c r="D473" s="241">
        <v>585.98</v>
      </c>
      <c r="G473" s="185" t="s">
        <v>904</v>
      </c>
      <c r="I473" s="223"/>
    </row>
    <row r="474" spans="2:9" ht="17.5">
      <c r="B474" s="190" t="s">
        <v>1099</v>
      </c>
      <c r="C474" s="190" t="s">
        <v>1096</v>
      </c>
      <c r="E474" s="165">
        <v>585.98</v>
      </c>
      <c r="G474" s="185" t="s">
        <v>904</v>
      </c>
      <c r="I474" s="223">
        <f>SUM(E466:E474)</f>
        <v>3618.42</v>
      </c>
    </row>
    <row r="475" spans="2:9">
      <c r="I475" s="223"/>
    </row>
    <row r="476" spans="2:9" ht="17.5">
      <c r="B476" s="24" t="s">
        <v>1107</v>
      </c>
      <c r="C476" s="24" t="s">
        <v>1094</v>
      </c>
      <c r="D476" s="241">
        <v>10.18</v>
      </c>
      <c r="G476" s="185" t="s">
        <v>904</v>
      </c>
      <c r="I476" s="223"/>
    </row>
    <row r="477" spans="2:9" ht="17.5">
      <c r="B477" s="190" t="s">
        <v>1100</v>
      </c>
      <c r="C477" s="190" t="s">
        <v>1101</v>
      </c>
      <c r="E477" s="165">
        <v>10.18</v>
      </c>
      <c r="G477" s="185" t="s">
        <v>904</v>
      </c>
      <c r="I477" s="223">
        <f>+E477</f>
        <v>10.18</v>
      </c>
    </row>
    <row r="478" spans="2:9">
      <c r="I478" s="223"/>
    </row>
    <row r="479" spans="2:9" ht="17.5">
      <c r="B479" s="24" t="s">
        <v>1107</v>
      </c>
      <c r="C479" s="24" t="s">
        <v>1094</v>
      </c>
      <c r="D479" s="241">
        <v>9.09</v>
      </c>
      <c r="G479" s="185" t="s">
        <v>904</v>
      </c>
      <c r="I479" s="223"/>
    </row>
    <row r="480" spans="2:9" ht="17.5">
      <c r="B480" s="190" t="s">
        <v>1100</v>
      </c>
      <c r="C480" s="190" t="s">
        <v>1101</v>
      </c>
      <c r="E480" s="165">
        <v>9.09</v>
      </c>
      <c r="G480" s="185" t="s">
        <v>904</v>
      </c>
      <c r="I480" s="223">
        <f>+E480</f>
        <v>9.09</v>
      </c>
    </row>
    <row r="481" spans="2:9">
      <c r="I481" s="223"/>
    </row>
    <row r="482" spans="2:9" ht="17.5">
      <c r="B482" s="24" t="s">
        <v>1107</v>
      </c>
      <c r="C482" s="24" t="s">
        <v>1094</v>
      </c>
      <c r="D482" s="241">
        <v>1151.1199999999999</v>
      </c>
      <c r="G482" s="185" t="s">
        <v>904</v>
      </c>
      <c r="I482" s="223"/>
    </row>
    <row r="483" spans="2:9" ht="17.5">
      <c r="B483" s="190" t="s">
        <v>1102</v>
      </c>
      <c r="C483" s="190" t="s">
        <v>1103</v>
      </c>
      <c r="E483" s="165">
        <v>1151.1199999999999</v>
      </c>
      <c r="G483" s="185" t="s">
        <v>904</v>
      </c>
      <c r="I483" s="223">
        <f>+E483</f>
        <v>1151.1199999999999</v>
      </c>
    </row>
    <row r="484" spans="2:9">
      <c r="I484" s="223"/>
    </row>
    <row r="485" spans="2:9" ht="17.5">
      <c r="B485" s="24" t="s">
        <v>1107</v>
      </c>
      <c r="C485" s="24" t="s">
        <v>1094</v>
      </c>
      <c r="D485" s="241">
        <v>313.2</v>
      </c>
      <c r="G485" s="185" t="s">
        <v>904</v>
      </c>
      <c r="I485" s="223"/>
    </row>
    <row r="486" spans="2:9" ht="17.5">
      <c r="B486" s="190" t="s">
        <v>1102</v>
      </c>
      <c r="C486" s="190" t="s">
        <v>1103</v>
      </c>
      <c r="E486" s="165">
        <v>313.2</v>
      </c>
      <c r="G486" s="185" t="s">
        <v>904</v>
      </c>
      <c r="I486" s="223"/>
    </row>
    <row r="487" spans="2:9" ht="17.5">
      <c r="B487" s="24" t="s">
        <v>1107</v>
      </c>
      <c r="C487" s="24" t="s">
        <v>1094</v>
      </c>
      <c r="D487" s="241">
        <v>1090.08</v>
      </c>
      <c r="G487" s="185" t="s">
        <v>904</v>
      </c>
      <c r="I487" s="223"/>
    </row>
    <row r="488" spans="2:9" ht="17.5">
      <c r="B488" s="190" t="s">
        <v>1102</v>
      </c>
      <c r="C488" s="190" t="s">
        <v>1103</v>
      </c>
      <c r="E488" s="165">
        <v>1090.08</v>
      </c>
      <c r="G488" s="185" t="s">
        <v>904</v>
      </c>
      <c r="I488" s="223"/>
    </row>
    <row r="489" spans="2:9" ht="17.5">
      <c r="B489" s="24" t="s">
        <v>1107</v>
      </c>
      <c r="C489" s="24" t="s">
        <v>1094</v>
      </c>
      <c r="D489" s="241">
        <v>101.72</v>
      </c>
      <c r="G489" s="185" t="s">
        <v>904</v>
      </c>
      <c r="I489" s="223"/>
    </row>
    <row r="490" spans="2:9" ht="17.5">
      <c r="B490" s="190" t="s">
        <v>1102</v>
      </c>
      <c r="C490" s="190" t="s">
        <v>1103</v>
      </c>
      <c r="E490" s="165">
        <v>101.72</v>
      </c>
      <c r="G490" s="185" t="s">
        <v>904</v>
      </c>
      <c r="I490" s="223">
        <f>SUM(E486:E490)</f>
        <v>1505</v>
      </c>
    </row>
    <row r="491" spans="2:9" ht="17.5">
      <c r="G491" s="185" t="s">
        <v>904</v>
      </c>
      <c r="I491" s="223"/>
    </row>
    <row r="492" spans="2:9" ht="17.5">
      <c r="B492" s="24" t="s">
        <v>1107</v>
      </c>
      <c r="C492" s="24" t="s">
        <v>1094</v>
      </c>
      <c r="D492" s="241">
        <v>24.78</v>
      </c>
      <c r="G492" s="185" t="s">
        <v>904</v>
      </c>
      <c r="I492" s="223"/>
    </row>
    <row r="493" spans="2:9" ht="17.5">
      <c r="B493" s="190" t="s">
        <v>1104</v>
      </c>
      <c r="C493" s="190" t="s">
        <v>1103</v>
      </c>
      <c r="E493" s="165">
        <v>24.78</v>
      </c>
      <c r="G493" s="185" t="s">
        <v>904</v>
      </c>
      <c r="I493" s="223">
        <f>+E493</f>
        <v>24.78</v>
      </c>
    </row>
    <row r="494" spans="2:9" ht="17.5">
      <c r="G494" s="185" t="s">
        <v>904</v>
      </c>
      <c r="I494" s="223"/>
    </row>
    <row r="495" spans="2:9" ht="17.5">
      <c r="B495" s="24" t="s">
        <v>1107</v>
      </c>
      <c r="C495" s="24" t="s">
        <v>1094</v>
      </c>
      <c r="D495" s="241">
        <v>607.52</v>
      </c>
      <c r="G495" s="185" t="s">
        <v>904</v>
      </c>
      <c r="I495" s="223"/>
    </row>
    <row r="496" spans="2:9" ht="17.5">
      <c r="B496" s="190" t="s">
        <v>1104</v>
      </c>
      <c r="C496" s="190" t="s">
        <v>1103</v>
      </c>
      <c r="E496" s="165">
        <v>607.52</v>
      </c>
      <c r="G496" s="185" t="s">
        <v>904</v>
      </c>
      <c r="I496" s="223">
        <f>+E496</f>
        <v>607.52</v>
      </c>
    </row>
    <row r="497" spans="1:9" ht="17.5">
      <c r="G497" s="185" t="s">
        <v>904</v>
      </c>
      <c r="I497" s="223"/>
    </row>
    <row r="498" spans="1:9" ht="17.5">
      <c r="B498" s="24" t="s">
        <v>1107</v>
      </c>
      <c r="C498" s="24" t="s">
        <v>1094</v>
      </c>
      <c r="D498" s="241">
        <v>349.2</v>
      </c>
      <c r="G498" s="185" t="s">
        <v>904</v>
      </c>
      <c r="I498" s="223"/>
    </row>
    <row r="499" spans="1:9" ht="17.5">
      <c r="B499" s="190" t="s">
        <v>1102</v>
      </c>
      <c r="C499" s="190" t="s">
        <v>1103</v>
      </c>
      <c r="E499" s="165">
        <v>349.2</v>
      </c>
      <c r="G499" s="185" t="s">
        <v>904</v>
      </c>
      <c r="I499" s="223">
        <f>+E499</f>
        <v>349.2</v>
      </c>
    </row>
    <row r="500" spans="1:9" ht="17.5">
      <c r="G500" s="185" t="s">
        <v>904</v>
      </c>
      <c r="I500" s="223"/>
    </row>
    <row r="501" spans="1:9" ht="17.5">
      <c r="B501" s="24" t="s">
        <v>1107</v>
      </c>
      <c r="C501" s="24" t="s">
        <v>1094</v>
      </c>
      <c r="D501" s="241">
        <v>4859</v>
      </c>
      <c r="G501" s="185" t="s">
        <v>904</v>
      </c>
      <c r="I501" s="223"/>
    </row>
    <row r="502" spans="1:9" ht="17.5">
      <c r="B502" s="190" t="s">
        <v>1104</v>
      </c>
      <c r="C502" s="190" t="s">
        <v>1103</v>
      </c>
      <c r="E502" s="165">
        <v>4859</v>
      </c>
      <c r="G502" s="185" t="s">
        <v>904</v>
      </c>
      <c r="I502" s="223">
        <f>+E502</f>
        <v>4859</v>
      </c>
    </row>
    <row r="503" spans="1:9" ht="17.5">
      <c r="B503" s="24" t="s">
        <v>1107</v>
      </c>
      <c r="C503" s="24" t="s">
        <v>1094</v>
      </c>
      <c r="D503" s="241">
        <v>695.7</v>
      </c>
      <c r="G503" s="185" t="s">
        <v>904</v>
      </c>
      <c r="I503" s="223"/>
    </row>
    <row r="504" spans="1:9" ht="17.5">
      <c r="B504" s="190" t="s">
        <v>1102</v>
      </c>
      <c r="C504" s="190" t="s">
        <v>1103</v>
      </c>
      <c r="E504" s="165">
        <v>695.7</v>
      </c>
      <c r="G504" s="185" t="s">
        <v>904</v>
      </c>
      <c r="I504" s="223" t="s">
        <v>14</v>
      </c>
    </row>
    <row r="505" spans="1:9" ht="17.5">
      <c r="B505" s="24" t="s">
        <v>1107</v>
      </c>
      <c r="C505" s="24" t="s">
        <v>1094</v>
      </c>
      <c r="D505" s="241">
        <v>699.64</v>
      </c>
      <c r="G505" s="185" t="s">
        <v>904</v>
      </c>
      <c r="I505" s="223"/>
    </row>
    <row r="506" spans="1:9" ht="17.5">
      <c r="B506" s="190" t="s">
        <v>1102</v>
      </c>
      <c r="C506" s="190" t="s">
        <v>1103</v>
      </c>
      <c r="E506" s="165">
        <v>699.64</v>
      </c>
      <c r="G506" s="185" t="s">
        <v>904</v>
      </c>
      <c r="I506" s="223">
        <f>SUM(E504:E506)</f>
        <v>1395.3400000000001</v>
      </c>
    </row>
    <row r="507" spans="1:9">
      <c r="C507" s="13" t="s">
        <v>1105</v>
      </c>
      <c r="E507" s="165" t="s">
        <v>14</v>
      </c>
      <c r="I507" s="168" t="s">
        <v>14</v>
      </c>
    </row>
    <row r="508" spans="1:9">
      <c r="C508" s="224">
        <f>SUM(I463:I506)</f>
        <v>16798.650000000001</v>
      </c>
    </row>
    <row r="510" spans="1:9">
      <c r="C510" s="13" t="s">
        <v>1106</v>
      </c>
    </row>
    <row r="511" spans="1:9">
      <c r="A511" s="171">
        <v>44012</v>
      </c>
      <c r="B511" s="24" t="s">
        <v>1107</v>
      </c>
      <c r="C511" s="24" t="s">
        <v>1094</v>
      </c>
      <c r="D511" s="241">
        <v>16.190000000000001</v>
      </c>
      <c r="F511" s="179" t="s">
        <v>700</v>
      </c>
    </row>
    <row r="512" spans="1:9">
      <c r="B512" s="190" t="s">
        <v>1108</v>
      </c>
      <c r="C512" s="190" t="s">
        <v>1109</v>
      </c>
      <c r="E512" s="165">
        <v>16.190000000000001</v>
      </c>
    </row>
    <row r="513" spans="2:5">
      <c r="B513" s="24" t="s">
        <v>1107</v>
      </c>
      <c r="C513" s="24" t="s">
        <v>1094</v>
      </c>
      <c r="D513" s="241">
        <v>1976.56</v>
      </c>
    </row>
    <row r="514" spans="2:5">
      <c r="B514" s="190" t="s">
        <v>1110</v>
      </c>
      <c r="C514" s="190" t="s">
        <v>1111</v>
      </c>
      <c r="E514" s="165">
        <v>1976.56</v>
      </c>
    </row>
    <row r="515" spans="2:5">
      <c r="B515" s="24" t="s">
        <v>1107</v>
      </c>
      <c r="C515" s="24" t="s">
        <v>1094</v>
      </c>
      <c r="D515" s="241">
        <v>491.25</v>
      </c>
    </row>
    <row r="516" spans="2:5">
      <c r="B516" s="190" t="s">
        <v>905</v>
      </c>
      <c r="C516" s="190" t="s">
        <v>1113</v>
      </c>
      <c r="E516" s="165">
        <v>491.25</v>
      </c>
    </row>
    <row r="517" spans="2:5">
      <c r="B517" s="24" t="s">
        <v>1107</v>
      </c>
      <c r="C517" s="24" t="s">
        <v>1094</v>
      </c>
      <c r="D517" s="241">
        <v>23.62</v>
      </c>
    </row>
    <row r="518" spans="2:5">
      <c r="B518" s="190" t="s">
        <v>905</v>
      </c>
      <c r="C518" s="190" t="s">
        <v>1113</v>
      </c>
      <c r="E518" s="165">
        <v>23.62</v>
      </c>
    </row>
    <row r="519" spans="2:5">
      <c r="B519" s="24" t="s">
        <v>1107</v>
      </c>
      <c r="C519" s="24" t="s">
        <v>1094</v>
      </c>
      <c r="D519" s="241">
        <v>12.78</v>
      </c>
    </row>
    <row r="520" spans="2:5">
      <c r="B520" s="190" t="s">
        <v>905</v>
      </c>
      <c r="C520" s="190" t="s">
        <v>1113</v>
      </c>
      <c r="E520" s="165">
        <v>12.78</v>
      </c>
    </row>
    <row r="521" spans="2:5">
      <c r="B521" s="24" t="s">
        <v>1107</v>
      </c>
      <c r="C521" s="24" t="s">
        <v>1094</v>
      </c>
      <c r="D521" s="241">
        <v>40.479999999999997</v>
      </c>
    </row>
    <row r="522" spans="2:5">
      <c r="B522" s="190" t="s">
        <v>905</v>
      </c>
      <c r="C522" s="190" t="s">
        <v>1113</v>
      </c>
      <c r="E522" s="165">
        <v>40.479999999999997</v>
      </c>
    </row>
    <row r="523" spans="2:5">
      <c r="B523" s="24" t="s">
        <v>1107</v>
      </c>
      <c r="C523" s="24" t="s">
        <v>1094</v>
      </c>
      <c r="D523" s="241">
        <v>1849.95</v>
      </c>
    </row>
    <row r="524" spans="2:5">
      <c r="B524" s="190" t="s">
        <v>905</v>
      </c>
      <c r="C524" s="190" t="s">
        <v>1113</v>
      </c>
      <c r="E524" s="165">
        <v>1849.95</v>
      </c>
    </row>
    <row r="525" spans="2:5">
      <c r="B525" s="24" t="s">
        <v>1107</v>
      </c>
      <c r="C525" s="24" t="s">
        <v>1094</v>
      </c>
      <c r="D525" s="241">
        <v>10.99</v>
      </c>
    </row>
    <row r="526" spans="2:5">
      <c r="B526" s="190" t="s">
        <v>905</v>
      </c>
      <c r="C526" s="190" t="s">
        <v>1113</v>
      </c>
      <c r="E526" s="165">
        <v>10.99</v>
      </c>
    </row>
    <row r="527" spans="2:5">
      <c r="B527" s="24" t="s">
        <v>1107</v>
      </c>
      <c r="C527" s="24" t="s">
        <v>1094</v>
      </c>
      <c r="D527" s="241">
        <v>174.95</v>
      </c>
    </row>
    <row r="528" spans="2:5">
      <c r="B528" s="190" t="s">
        <v>905</v>
      </c>
      <c r="C528" s="190" t="s">
        <v>1113</v>
      </c>
      <c r="E528" s="165">
        <v>174.95</v>
      </c>
    </row>
    <row r="529" spans="2:5">
      <c r="B529" s="24" t="s">
        <v>1107</v>
      </c>
      <c r="C529" s="24" t="s">
        <v>1094</v>
      </c>
      <c r="D529" s="241">
        <v>86.11</v>
      </c>
    </row>
    <row r="530" spans="2:5">
      <c r="B530" s="190" t="s">
        <v>905</v>
      </c>
      <c r="C530" s="190" t="s">
        <v>1113</v>
      </c>
      <c r="E530" s="165">
        <v>86.11</v>
      </c>
    </row>
    <row r="531" spans="2:5">
      <c r="B531" s="24" t="s">
        <v>1107</v>
      </c>
      <c r="C531" s="24" t="s">
        <v>1094</v>
      </c>
      <c r="D531" s="241">
        <v>769.79</v>
      </c>
    </row>
    <row r="532" spans="2:5">
      <c r="B532" s="190" t="s">
        <v>905</v>
      </c>
      <c r="C532" s="190" t="s">
        <v>1113</v>
      </c>
      <c r="E532" s="165">
        <v>769.79</v>
      </c>
    </row>
    <row r="533" spans="2:5">
      <c r="B533" s="24" t="s">
        <v>1107</v>
      </c>
      <c r="C533" s="24" t="s">
        <v>1094</v>
      </c>
      <c r="D533" s="241">
        <v>82.26</v>
      </c>
    </row>
    <row r="534" spans="2:5">
      <c r="B534" s="190" t="s">
        <v>905</v>
      </c>
      <c r="C534" s="190" t="s">
        <v>1113</v>
      </c>
      <c r="E534" s="165">
        <v>82.26</v>
      </c>
    </row>
    <row r="535" spans="2:5">
      <c r="B535" s="24" t="s">
        <v>1107</v>
      </c>
      <c r="C535" s="24" t="s">
        <v>1094</v>
      </c>
      <c r="D535" s="241">
        <v>206.34</v>
      </c>
    </row>
    <row r="536" spans="2:5">
      <c r="B536" s="190" t="s">
        <v>905</v>
      </c>
      <c r="C536" s="190" t="s">
        <v>1113</v>
      </c>
      <c r="E536" s="165">
        <v>206.34</v>
      </c>
    </row>
    <row r="537" spans="2:5">
      <c r="B537" s="24" t="s">
        <v>1107</v>
      </c>
      <c r="C537" s="24" t="s">
        <v>1094</v>
      </c>
      <c r="D537" s="241">
        <v>21.8</v>
      </c>
    </row>
    <row r="538" spans="2:5">
      <c r="B538" s="190" t="s">
        <v>905</v>
      </c>
      <c r="C538" s="190" t="s">
        <v>1113</v>
      </c>
      <c r="E538" s="165">
        <v>21.8</v>
      </c>
    </row>
    <row r="539" spans="2:5">
      <c r="B539" s="24" t="s">
        <v>1107</v>
      </c>
      <c r="C539" s="24" t="s">
        <v>1094</v>
      </c>
      <c r="D539" s="241">
        <v>38.450000000000003</v>
      </c>
    </row>
    <row r="540" spans="2:5">
      <c r="B540" s="190" t="s">
        <v>905</v>
      </c>
      <c r="C540" s="190" t="s">
        <v>1113</v>
      </c>
      <c r="E540" s="165">
        <v>38.450000000000003</v>
      </c>
    </row>
    <row r="541" spans="2:5">
      <c r="B541" s="24" t="s">
        <v>1107</v>
      </c>
      <c r="C541" s="24" t="s">
        <v>1094</v>
      </c>
      <c r="D541" s="241">
        <v>106.78</v>
      </c>
    </row>
    <row r="542" spans="2:5">
      <c r="B542" s="190" t="s">
        <v>905</v>
      </c>
      <c r="C542" s="190" t="s">
        <v>1113</v>
      </c>
      <c r="E542" s="165">
        <v>106.78</v>
      </c>
    </row>
    <row r="543" spans="2:5">
      <c r="B543" s="24" t="s">
        <v>1107</v>
      </c>
      <c r="C543" s="24" t="s">
        <v>1094</v>
      </c>
      <c r="D543" s="241">
        <v>188.84</v>
      </c>
    </row>
    <row r="544" spans="2:5">
      <c r="B544" s="190" t="s">
        <v>905</v>
      </c>
      <c r="C544" s="190" t="s">
        <v>1113</v>
      </c>
      <c r="E544" s="165">
        <v>188.84</v>
      </c>
    </row>
    <row r="545" spans="2:5">
      <c r="B545" s="24" t="s">
        <v>1107</v>
      </c>
      <c r="C545" s="24" t="s">
        <v>1094</v>
      </c>
      <c r="D545" s="241">
        <v>165.03</v>
      </c>
    </row>
    <row r="546" spans="2:5">
      <c r="B546" s="190" t="s">
        <v>905</v>
      </c>
      <c r="C546" s="190" t="s">
        <v>1113</v>
      </c>
      <c r="E546" s="165">
        <v>165.03</v>
      </c>
    </row>
    <row r="547" spans="2:5">
      <c r="B547" s="24" t="s">
        <v>1107</v>
      </c>
      <c r="C547" s="24" t="s">
        <v>1094</v>
      </c>
      <c r="D547" s="241">
        <v>161.19999999999999</v>
      </c>
    </row>
    <row r="548" spans="2:5">
      <c r="B548" s="190" t="s">
        <v>905</v>
      </c>
      <c r="C548" s="190" t="s">
        <v>1113</v>
      </c>
      <c r="E548" s="165">
        <v>161.19999999999999</v>
      </c>
    </row>
    <row r="549" spans="2:5">
      <c r="B549" s="24" t="s">
        <v>1107</v>
      </c>
      <c r="C549" s="24" t="s">
        <v>1094</v>
      </c>
      <c r="D549" s="241">
        <v>181.87</v>
      </c>
    </row>
    <row r="550" spans="2:5">
      <c r="B550" s="190" t="s">
        <v>905</v>
      </c>
      <c r="C550" s="190" t="s">
        <v>1113</v>
      </c>
      <c r="E550" s="165">
        <v>181.87</v>
      </c>
    </row>
    <row r="551" spans="2:5">
      <c r="B551" s="24" t="s">
        <v>1107</v>
      </c>
      <c r="C551" s="24" t="s">
        <v>1094</v>
      </c>
      <c r="D551" s="241">
        <v>36.229999999999997</v>
      </c>
    </row>
    <row r="552" spans="2:5">
      <c r="B552" s="190" t="s">
        <v>905</v>
      </c>
      <c r="C552" s="190" t="s">
        <v>1113</v>
      </c>
      <c r="E552" s="165">
        <v>36.229999999999997</v>
      </c>
    </row>
    <row r="553" spans="2:5">
      <c r="B553" s="24" t="s">
        <v>1107</v>
      </c>
      <c r="C553" s="24" t="s">
        <v>1094</v>
      </c>
      <c r="D553" s="241">
        <v>41.98</v>
      </c>
    </row>
    <row r="554" spans="2:5">
      <c r="B554" s="190" t="s">
        <v>1112</v>
      </c>
      <c r="C554" s="190" t="s">
        <v>1113</v>
      </c>
      <c r="E554" s="165">
        <v>41.98</v>
      </c>
    </row>
    <row r="555" spans="2:5">
      <c r="B555" s="24" t="s">
        <v>1107</v>
      </c>
      <c r="C555" s="24" t="s">
        <v>1094</v>
      </c>
      <c r="D555" s="241">
        <v>4000</v>
      </c>
    </row>
    <row r="556" spans="2:5">
      <c r="B556" s="190" t="s">
        <v>1114</v>
      </c>
      <c r="C556" s="190" t="s">
        <v>1113</v>
      </c>
      <c r="E556" s="165">
        <v>4000</v>
      </c>
    </row>
    <row r="557" spans="2:5">
      <c r="B557" s="24" t="s">
        <v>1107</v>
      </c>
      <c r="C557" s="24" t="s">
        <v>1094</v>
      </c>
      <c r="D557" s="241">
        <v>1883.23</v>
      </c>
    </row>
    <row r="558" spans="2:5">
      <c r="B558" s="190" t="s">
        <v>905</v>
      </c>
      <c r="C558" s="190" t="s">
        <v>1113</v>
      </c>
      <c r="E558" s="165">
        <v>1883.23</v>
      </c>
    </row>
    <row r="559" spans="2:5">
      <c r="B559" s="24" t="s">
        <v>1107</v>
      </c>
      <c r="C559" s="24" t="s">
        <v>1094</v>
      </c>
      <c r="D559" s="241">
        <v>599.9</v>
      </c>
    </row>
    <row r="560" spans="2:5">
      <c r="B560" s="190" t="s">
        <v>1112</v>
      </c>
      <c r="C560" s="190" t="s">
        <v>1113</v>
      </c>
      <c r="E560" s="165">
        <v>599.9</v>
      </c>
    </row>
    <row r="561" spans="2:5">
      <c r="B561" s="24" t="s">
        <v>1107</v>
      </c>
      <c r="C561" s="24" t="s">
        <v>1094</v>
      </c>
      <c r="D561" s="241">
        <v>2868.43</v>
      </c>
    </row>
    <row r="562" spans="2:5">
      <c r="B562" s="190" t="s">
        <v>905</v>
      </c>
      <c r="C562" s="190" t="s">
        <v>1113</v>
      </c>
      <c r="E562" s="165">
        <v>2868.43</v>
      </c>
    </row>
    <row r="563" spans="2:5">
      <c r="B563" s="24" t="s">
        <v>1107</v>
      </c>
      <c r="C563" s="24" t="s">
        <v>1094</v>
      </c>
      <c r="D563" s="241">
        <v>365.98</v>
      </c>
    </row>
    <row r="564" spans="2:5">
      <c r="B564" s="190" t="s">
        <v>905</v>
      </c>
      <c r="C564" s="190" t="s">
        <v>1113</v>
      </c>
      <c r="E564" s="165">
        <v>365.98</v>
      </c>
    </row>
    <row r="565" spans="2:5">
      <c r="B565" s="24" t="s">
        <v>1107</v>
      </c>
      <c r="C565" s="24" t="s">
        <v>1094</v>
      </c>
      <c r="D565" s="241">
        <v>559.96</v>
      </c>
    </row>
    <row r="566" spans="2:5">
      <c r="B566" s="190" t="s">
        <v>905</v>
      </c>
      <c r="C566" s="190" t="s">
        <v>1113</v>
      </c>
      <c r="E566" s="165">
        <v>559.96</v>
      </c>
    </row>
    <row r="567" spans="2:5">
      <c r="B567" s="24" t="s">
        <v>1107</v>
      </c>
      <c r="C567" s="24" t="s">
        <v>1094</v>
      </c>
      <c r="D567" s="241">
        <v>345.45</v>
      </c>
    </row>
    <row r="568" spans="2:5">
      <c r="B568" s="190" t="s">
        <v>905</v>
      </c>
      <c r="C568" s="190" t="s">
        <v>1113</v>
      </c>
      <c r="E568" s="165">
        <v>345.45</v>
      </c>
    </row>
    <row r="569" spans="2:5">
      <c r="B569" s="24" t="s">
        <v>1107</v>
      </c>
      <c r="C569" s="24" t="s">
        <v>1094</v>
      </c>
      <c r="D569" s="241">
        <v>131</v>
      </c>
    </row>
    <row r="570" spans="2:5">
      <c r="B570" s="190" t="s">
        <v>905</v>
      </c>
      <c r="C570" s="190" t="s">
        <v>1113</v>
      </c>
      <c r="E570" s="165">
        <v>131</v>
      </c>
    </row>
    <row r="571" spans="2:5">
      <c r="B571" s="24" t="s">
        <v>1107</v>
      </c>
      <c r="C571" s="24" t="s">
        <v>1094</v>
      </c>
      <c r="D571" s="241">
        <v>286.91000000000003</v>
      </c>
    </row>
    <row r="572" spans="2:5">
      <c r="B572" s="190" t="s">
        <v>905</v>
      </c>
      <c r="C572" s="190" t="s">
        <v>1113</v>
      </c>
      <c r="E572" s="165">
        <v>286.91000000000003</v>
      </c>
    </row>
    <row r="573" spans="2:5">
      <c r="B573" s="24" t="s">
        <v>1107</v>
      </c>
      <c r="C573" s="24" t="s">
        <v>1094</v>
      </c>
      <c r="D573" s="241">
        <v>427.11</v>
      </c>
    </row>
    <row r="574" spans="2:5">
      <c r="B574" s="190" t="s">
        <v>905</v>
      </c>
      <c r="C574" s="190" t="s">
        <v>1113</v>
      </c>
      <c r="E574" s="165">
        <v>427.11</v>
      </c>
    </row>
    <row r="575" spans="2:5">
      <c r="B575" s="24" t="s">
        <v>1107</v>
      </c>
      <c r="C575" s="24" t="s">
        <v>1094</v>
      </c>
      <c r="D575" s="241">
        <v>35</v>
      </c>
    </row>
    <row r="576" spans="2:5">
      <c r="B576" s="190" t="s">
        <v>905</v>
      </c>
      <c r="C576" s="190" t="s">
        <v>1113</v>
      </c>
      <c r="E576" s="165">
        <v>35</v>
      </c>
    </row>
    <row r="577" spans="2:5">
      <c r="B577" s="24" t="s">
        <v>1107</v>
      </c>
      <c r="C577" s="24" t="s">
        <v>1094</v>
      </c>
      <c r="D577" s="241">
        <v>320.64</v>
      </c>
    </row>
    <row r="578" spans="2:5">
      <c r="B578" s="190" t="s">
        <v>905</v>
      </c>
      <c r="C578" s="190" t="s">
        <v>1113</v>
      </c>
      <c r="E578" s="165">
        <v>320.64</v>
      </c>
    </row>
    <row r="579" spans="2:5">
      <c r="B579" s="24" t="s">
        <v>1107</v>
      </c>
      <c r="C579" s="24" t="s">
        <v>1094</v>
      </c>
      <c r="D579" s="241">
        <v>14.95</v>
      </c>
    </row>
    <row r="580" spans="2:5">
      <c r="B580" s="190" t="s">
        <v>1112</v>
      </c>
      <c r="C580" s="190" t="s">
        <v>1113</v>
      </c>
      <c r="E580" s="165">
        <v>14.95</v>
      </c>
    </row>
    <row r="581" spans="2:5">
      <c r="B581" s="24" t="s">
        <v>1107</v>
      </c>
      <c r="C581" s="24" t="s">
        <v>1094</v>
      </c>
      <c r="D581" s="241">
        <v>50.16</v>
      </c>
    </row>
    <row r="582" spans="2:5">
      <c r="B582" s="190" t="s">
        <v>1112</v>
      </c>
      <c r="C582" s="190" t="s">
        <v>1113</v>
      </c>
      <c r="E582" s="165">
        <v>50.16</v>
      </c>
    </row>
    <row r="583" spans="2:5">
      <c r="B583" s="24" t="s">
        <v>1107</v>
      </c>
      <c r="C583" s="24" t="s">
        <v>1094</v>
      </c>
      <c r="D583" s="241">
        <v>214.48</v>
      </c>
    </row>
    <row r="584" spans="2:5">
      <c r="B584" s="190" t="s">
        <v>905</v>
      </c>
      <c r="C584" s="190" t="s">
        <v>1113</v>
      </c>
      <c r="E584" s="165">
        <v>214.48</v>
      </c>
    </row>
    <row r="585" spans="2:5">
      <c r="B585" s="24" t="s">
        <v>1107</v>
      </c>
      <c r="C585" s="24" t="s">
        <v>1094</v>
      </c>
      <c r="D585" s="241">
        <v>2460</v>
      </c>
    </row>
    <row r="586" spans="2:5">
      <c r="B586" s="190" t="s">
        <v>905</v>
      </c>
      <c r="C586" s="190" t="s">
        <v>1113</v>
      </c>
      <c r="E586" s="165">
        <v>2460</v>
      </c>
    </row>
    <row r="587" spans="2:5">
      <c r="B587" s="24" t="s">
        <v>1107</v>
      </c>
      <c r="C587" s="24" t="s">
        <v>1094</v>
      </c>
      <c r="D587" s="241">
        <v>297.16000000000003</v>
      </c>
    </row>
    <row r="588" spans="2:5">
      <c r="B588" s="190" t="s">
        <v>1112</v>
      </c>
      <c r="C588" s="190" t="s">
        <v>1113</v>
      </c>
      <c r="E588" s="165">
        <v>297.16000000000003</v>
      </c>
    </row>
    <row r="589" spans="2:5">
      <c r="B589" s="24" t="s">
        <v>1107</v>
      </c>
      <c r="C589" s="24" t="s">
        <v>1094</v>
      </c>
      <c r="D589" s="241">
        <v>234.21</v>
      </c>
    </row>
    <row r="590" spans="2:5">
      <c r="B590" s="190" t="s">
        <v>1112</v>
      </c>
      <c r="C590" s="190" t="s">
        <v>1113</v>
      </c>
      <c r="E590" s="165">
        <v>234.21</v>
      </c>
    </row>
    <row r="591" spans="2:5">
      <c r="B591" s="24" t="s">
        <v>1107</v>
      </c>
      <c r="C591" s="24" t="s">
        <v>1094</v>
      </c>
      <c r="D591" s="241">
        <v>703</v>
      </c>
    </row>
    <row r="592" spans="2:5">
      <c r="B592" s="190" t="s">
        <v>1112</v>
      </c>
      <c r="C592" s="190" t="s">
        <v>1113</v>
      </c>
      <c r="E592" s="165">
        <v>703</v>
      </c>
    </row>
    <row r="593" spans="2:5">
      <c r="B593" s="24" t="s">
        <v>1107</v>
      </c>
      <c r="C593" s="24" t="s">
        <v>1094</v>
      </c>
      <c r="D593" s="241">
        <v>258.72000000000003</v>
      </c>
    </row>
    <row r="594" spans="2:5">
      <c r="B594" s="190" t="s">
        <v>1112</v>
      </c>
      <c r="C594" s="190" t="s">
        <v>1113</v>
      </c>
      <c r="E594" s="165">
        <v>258.72000000000003</v>
      </c>
    </row>
    <row r="595" spans="2:5">
      <c r="B595" s="24" t="s">
        <v>1107</v>
      </c>
      <c r="C595" s="24" t="s">
        <v>1094</v>
      </c>
      <c r="D595" s="241">
        <v>780</v>
      </c>
    </row>
    <row r="596" spans="2:5">
      <c r="B596" s="190" t="s">
        <v>1112</v>
      </c>
      <c r="C596" s="190" t="s">
        <v>1113</v>
      </c>
      <c r="E596" s="165">
        <v>780</v>
      </c>
    </row>
    <row r="597" spans="2:5">
      <c r="B597" s="24" t="s">
        <v>1107</v>
      </c>
      <c r="C597" s="24" t="s">
        <v>1094</v>
      </c>
      <c r="D597" s="241">
        <v>52</v>
      </c>
    </row>
    <row r="598" spans="2:5">
      <c r="B598" s="190" t="s">
        <v>1112</v>
      </c>
      <c r="C598" s="190" t="s">
        <v>1113</v>
      </c>
      <c r="E598" s="165">
        <v>52</v>
      </c>
    </row>
    <row r="599" spans="2:5">
      <c r="B599" s="24" t="s">
        <v>1107</v>
      </c>
      <c r="C599" s="24" t="s">
        <v>1094</v>
      </c>
      <c r="D599" s="241">
        <v>214.48</v>
      </c>
    </row>
    <row r="600" spans="2:5">
      <c r="B600" s="190" t="s">
        <v>905</v>
      </c>
      <c r="C600" s="190" t="s">
        <v>1113</v>
      </c>
      <c r="E600" s="165">
        <v>214.48</v>
      </c>
    </row>
    <row r="601" spans="2:5">
      <c r="B601" s="24" t="s">
        <v>1107</v>
      </c>
      <c r="C601" s="24" t="s">
        <v>1094</v>
      </c>
      <c r="D601" s="241">
        <v>745</v>
      </c>
    </row>
    <row r="602" spans="2:5">
      <c r="B602" s="190" t="s">
        <v>905</v>
      </c>
      <c r="C602" s="190" t="s">
        <v>1113</v>
      </c>
      <c r="E602" s="165">
        <v>745</v>
      </c>
    </row>
    <row r="603" spans="2:5">
      <c r="B603" s="24" t="s">
        <v>1107</v>
      </c>
      <c r="C603" s="24" t="s">
        <v>1094</v>
      </c>
      <c r="D603" s="241">
        <v>2600</v>
      </c>
    </row>
    <row r="604" spans="2:5">
      <c r="B604" s="190" t="s">
        <v>905</v>
      </c>
      <c r="C604" s="190" t="s">
        <v>1113</v>
      </c>
      <c r="E604" s="165">
        <v>2600</v>
      </c>
    </row>
    <row r="605" spans="2:5">
      <c r="B605" s="24" t="s">
        <v>1107</v>
      </c>
      <c r="C605" s="24" t="s">
        <v>1094</v>
      </c>
      <c r="D605" s="241">
        <v>600</v>
      </c>
    </row>
    <row r="606" spans="2:5">
      <c r="B606" s="190" t="s">
        <v>905</v>
      </c>
      <c r="C606" s="190" t="s">
        <v>1113</v>
      </c>
      <c r="E606" s="165">
        <v>600</v>
      </c>
    </row>
    <row r="607" spans="2:5">
      <c r="B607" s="24" t="s">
        <v>1107</v>
      </c>
      <c r="C607" s="24" t="s">
        <v>1094</v>
      </c>
      <c r="D607" s="241">
        <v>1500</v>
      </c>
    </row>
    <row r="608" spans="2:5">
      <c r="B608" s="190" t="s">
        <v>905</v>
      </c>
      <c r="C608" s="190" t="s">
        <v>1113</v>
      </c>
      <c r="E608" s="165">
        <v>1500</v>
      </c>
    </row>
    <row r="609" spans="1:7">
      <c r="B609" s="24" t="s">
        <v>1107</v>
      </c>
      <c r="C609" s="24" t="s">
        <v>1094</v>
      </c>
      <c r="D609" s="241">
        <v>139.24</v>
      </c>
    </row>
    <row r="610" spans="1:7">
      <c r="B610" s="190" t="s">
        <v>1112</v>
      </c>
      <c r="C610" s="190" t="s">
        <v>1113</v>
      </c>
      <c r="E610" s="165">
        <v>139.24</v>
      </c>
    </row>
    <row r="611" spans="1:7">
      <c r="B611" s="24" t="s">
        <v>1107</v>
      </c>
      <c r="C611" s="24" t="s">
        <v>1094</v>
      </c>
      <c r="D611" s="241">
        <v>535.45000000000005</v>
      </c>
    </row>
    <row r="612" spans="1:7">
      <c r="B612" s="190" t="s">
        <v>905</v>
      </c>
      <c r="C612" s="190" t="s">
        <v>1113</v>
      </c>
      <c r="E612" s="165">
        <v>535.45000000000005</v>
      </c>
    </row>
    <row r="613" spans="1:7">
      <c r="B613" s="24" t="s">
        <v>1107</v>
      </c>
      <c r="C613" s="24" t="s">
        <v>1094</v>
      </c>
      <c r="D613" s="241">
        <v>3350.72</v>
      </c>
    </row>
    <row r="614" spans="1:7">
      <c r="B614" s="190" t="s">
        <v>1116</v>
      </c>
      <c r="C614" s="190" t="s">
        <v>1115</v>
      </c>
      <c r="E614" s="165">
        <v>3350.72</v>
      </c>
    </row>
    <row r="615" spans="1:7">
      <c r="B615" s="24" t="s">
        <v>1107</v>
      </c>
      <c r="C615" s="24" t="s">
        <v>1094</v>
      </c>
      <c r="D615" s="241">
        <v>472.5</v>
      </c>
    </row>
    <row r="616" spans="1:7">
      <c r="B616" s="190" t="s">
        <v>1117</v>
      </c>
      <c r="C616" s="190" t="s">
        <v>1118</v>
      </c>
      <c r="E616" s="165">
        <v>472.5</v>
      </c>
    </row>
    <row r="617" spans="1:7">
      <c r="B617" s="24" t="s">
        <v>1107</v>
      </c>
      <c r="C617" s="24" t="s">
        <v>1094</v>
      </c>
      <c r="D617" s="241">
        <v>472.5</v>
      </c>
    </row>
    <row r="618" spans="1:7">
      <c r="B618" s="190" t="s">
        <v>1117</v>
      </c>
      <c r="C618" s="190" t="s">
        <v>1118</v>
      </c>
      <c r="E618" s="165">
        <v>472.5</v>
      </c>
    </row>
    <row r="619" spans="1:7">
      <c r="C619" s="13" t="s">
        <v>1105</v>
      </c>
    </row>
    <row r="620" spans="1:7">
      <c r="C620" s="224">
        <f>SUM(E512:E618)</f>
        <v>34201.629999999997</v>
      </c>
    </row>
    <row r="621" spans="1:7" ht="16" thickBot="1"/>
    <row r="622" spans="1:7">
      <c r="B622" s="225"/>
      <c r="C622" s="226" t="s">
        <v>1126</v>
      </c>
      <c r="D622" s="250"/>
      <c r="E622" s="260"/>
      <c r="F622" s="227"/>
      <c r="G622" s="228"/>
    </row>
    <row r="623" spans="1:7">
      <c r="A623" s="171" t="s">
        <v>14</v>
      </c>
      <c r="B623" s="229" t="s">
        <v>1107</v>
      </c>
      <c r="C623" s="230" t="s">
        <v>1094</v>
      </c>
      <c r="D623" s="251">
        <v>101</v>
      </c>
      <c r="E623" s="261"/>
      <c r="F623" s="231" t="s">
        <v>700</v>
      </c>
      <c r="G623" s="232"/>
    </row>
    <row r="624" spans="1:7">
      <c r="B624" s="233" t="s">
        <v>1117</v>
      </c>
      <c r="C624" s="234" t="s">
        <v>1118</v>
      </c>
      <c r="D624" s="251"/>
      <c r="E624" s="261">
        <v>0</v>
      </c>
      <c r="F624" s="235" t="str">
        <f>C622</f>
        <v>J20-80    FIX-POST</v>
      </c>
      <c r="G624" s="232"/>
    </row>
    <row r="625" spans="1:7">
      <c r="B625" s="229"/>
      <c r="C625" s="236" t="s">
        <v>267</v>
      </c>
      <c r="D625" s="251"/>
      <c r="E625" s="261"/>
      <c r="F625" s="235"/>
      <c r="G625" s="232"/>
    </row>
    <row r="626" spans="1:7" ht="16" thickBot="1">
      <c r="B626" s="237"/>
      <c r="C626" s="238"/>
      <c r="D626" s="252"/>
      <c r="E626" s="262"/>
      <c r="F626" s="239"/>
      <c r="G626" s="240"/>
    </row>
    <row r="627" spans="1:7">
      <c r="C627" s="13" t="s">
        <v>1125</v>
      </c>
    </row>
    <row r="628" spans="1:7">
      <c r="A628" s="171">
        <v>43817</v>
      </c>
      <c r="B628" s="24" t="s">
        <v>1117</v>
      </c>
      <c r="C628" s="24" t="s">
        <v>1119</v>
      </c>
      <c r="D628" s="241">
        <v>2000</v>
      </c>
      <c r="F628" s="179" t="s">
        <v>700</v>
      </c>
    </row>
    <row r="629" spans="1:7" ht="17.5">
      <c r="B629" s="190" t="s">
        <v>1031</v>
      </c>
      <c r="C629" s="190" t="s">
        <v>1120</v>
      </c>
      <c r="E629" s="165">
        <v>2000</v>
      </c>
      <c r="F629" s="172" t="str">
        <f>C627</f>
        <v>J20-80-A</v>
      </c>
      <c r="G629" s="185" t="s">
        <v>904</v>
      </c>
    </row>
    <row r="630" spans="1:7">
      <c r="C630" s="13" t="s">
        <v>267</v>
      </c>
    </row>
    <row r="631" spans="1:7">
      <c r="C631" s="190"/>
    </row>
    <row r="632" spans="1:7">
      <c r="C632" s="13" t="s">
        <v>1127</v>
      </c>
    </row>
    <row r="633" spans="1:7">
      <c r="A633" s="171">
        <v>43817</v>
      </c>
      <c r="B633" s="24" t="s">
        <v>1117</v>
      </c>
      <c r="C633" s="24" t="s">
        <v>1119</v>
      </c>
      <c r="D633" s="241">
        <v>1500</v>
      </c>
      <c r="F633" s="179" t="s">
        <v>700</v>
      </c>
    </row>
    <row r="634" spans="1:7" ht="17.5">
      <c r="B634" s="190" t="s">
        <v>1031</v>
      </c>
      <c r="C634" s="190" t="s">
        <v>1120</v>
      </c>
      <c r="E634" s="165">
        <v>1500</v>
      </c>
      <c r="F634" s="172" t="str">
        <f>C632</f>
        <v>J20-85</v>
      </c>
      <c r="G634" s="185" t="s">
        <v>904</v>
      </c>
    </row>
    <row r="635" spans="1:7">
      <c r="C635" s="13" t="s">
        <v>267</v>
      </c>
    </row>
    <row r="637" spans="1:7">
      <c r="C637" s="13" t="s">
        <v>1128</v>
      </c>
    </row>
    <row r="638" spans="1:7">
      <c r="A638" s="171">
        <v>43922</v>
      </c>
      <c r="B638" s="24" t="s">
        <v>1117</v>
      </c>
      <c r="C638" s="24" t="s">
        <v>1119</v>
      </c>
      <c r="D638" s="241">
        <v>472.5</v>
      </c>
      <c r="F638" s="179" t="s">
        <v>700</v>
      </c>
    </row>
    <row r="639" spans="1:7" ht="17.5">
      <c r="B639" s="190" t="s">
        <v>1121</v>
      </c>
      <c r="C639" s="190" t="s">
        <v>1122</v>
      </c>
      <c r="E639" s="165">
        <v>472.5</v>
      </c>
      <c r="F639" s="172" t="str">
        <f>C637</f>
        <v>J20-86</v>
      </c>
      <c r="G639" s="185" t="s">
        <v>904</v>
      </c>
    </row>
    <row r="640" spans="1:7">
      <c r="C640" s="13" t="s">
        <v>267</v>
      </c>
    </row>
    <row r="642" spans="1:7">
      <c r="B642" s="630" t="s">
        <v>1129</v>
      </c>
      <c r="C642" s="630"/>
      <c r="D642" s="630"/>
      <c r="E642" s="630"/>
    </row>
    <row r="643" spans="1:7">
      <c r="A643" s="171">
        <v>44012</v>
      </c>
      <c r="B643" s="24" t="s">
        <v>885</v>
      </c>
      <c r="C643" s="24" t="s">
        <v>1123</v>
      </c>
      <c r="D643" s="241">
        <v>30000</v>
      </c>
      <c r="F643" s="179" t="s">
        <v>1124</v>
      </c>
    </row>
    <row r="644" spans="1:7" ht="17.5">
      <c r="B644" s="190" t="s">
        <v>1117</v>
      </c>
      <c r="C644" s="190" t="s">
        <v>1119</v>
      </c>
      <c r="E644" s="165">
        <v>30000</v>
      </c>
      <c r="F644" s="172" t="s">
        <v>1130</v>
      </c>
      <c r="G644" s="185" t="s">
        <v>904</v>
      </c>
    </row>
    <row r="645" spans="1:7">
      <c r="C645" s="13" t="s">
        <v>1143</v>
      </c>
    </row>
    <row r="647" spans="1:7">
      <c r="B647" s="630" t="s">
        <v>1131</v>
      </c>
      <c r="C647" s="630"/>
      <c r="D647" s="630"/>
      <c r="E647" s="630"/>
    </row>
    <row r="648" spans="1:7">
      <c r="A648" s="171">
        <v>44012</v>
      </c>
      <c r="B648" s="24" t="s">
        <v>1133</v>
      </c>
      <c r="C648" s="24" t="s">
        <v>1134</v>
      </c>
      <c r="D648" s="241">
        <v>2000</v>
      </c>
      <c r="F648" s="179" t="s">
        <v>1124</v>
      </c>
    </row>
    <row r="649" spans="1:7" ht="17.5">
      <c r="B649" s="24" t="s">
        <v>1135</v>
      </c>
      <c r="C649" s="24" t="s">
        <v>1136</v>
      </c>
      <c r="D649" s="241">
        <v>3000</v>
      </c>
      <c r="F649" s="172" t="s">
        <v>1132</v>
      </c>
      <c r="G649" s="185" t="s">
        <v>904</v>
      </c>
    </row>
    <row r="650" spans="1:7">
      <c r="B650" s="24" t="s">
        <v>1137</v>
      </c>
      <c r="C650" s="24" t="s">
        <v>1138</v>
      </c>
      <c r="D650" s="241">
        <v>2500</v>
      </c>
      <c r="F650" s="179"/>
    </row>
    <row r="651" spans="1:7">
      <c r="B651" s="24" t="s">
        <v>1139</v>
      </c>
      <c r="C651" s="24" t="s">
        <v>1140</v>
      </c>
      <c r="D651" s="241">
        <v>1100</v>
      </c>
      <c r="F651" s="179"/>
    </row>
    <row r="652" spans="1:7">
      <c r="B652" s="190" t="s">
        <v>1141</v>
      </c>
      <c r="C652" s="190" t="s">
        <v>1142</v>
      </c>
      <c r="E652" s="165">
        <f>SUM(D648:D651)</f>
        <v>8600</v>
      </c>
    </row>
    <row r="653" spans="1:7">
      <c r="C653" s="13" t="s">
        <v>1143</v>
      </c>
    </row>
    <row r="655" spans="1:7">
      <c r="C655" s="13" t="s">
        <v>1144</v>
      </c>
    </row>
    <row r="656" spans="1:7">
      <c r="A656" s="171">
        <v>43789</v>
      </c>
      <c r="B656" s="24" t="s">
        <v>1031</v>
      </c>
      <c r="C656" s="24" t="s">
        <v>1145</v>
      </c>
      <c r="D656" s="241">
        <v>2800</v>
      </c>
      <c r="F656" s="179" t="s">
        <v>700</v>
      </c>
    </row>
    <row r="657" spans="1:7" ht="17.5">
      <c r="B657" s="190" t="s">
        <v>1146</v>
      </c>
      <c r="C657" s="190" t="s">
        <v>1147</v>
      </c>
      <c r="E657" s="165">
        <v>2800</v>
      </c>
      <c r="F657" s="172" t="str">
        <f>C655</f>
        <v>J20-89</v>
      </c>
      <c r="G657" s="185" t="s">
        <v>904</v>
      </c>
    </row>
    <row r="658" spans="1:7">
      <c r="C658" s="13" t="s">
        <v>267</v>
      </c>
    </row>
    <row r="660" spans="1:7">
      <c r="C660" s="13" t="s">
        <v>1148</v>
      </c>
    </row>
    <row r="661" spans="1:7">
      <c r="A661" s="171">
        <v>43796</v>
      </c>
      <c r="B661" s="24" t="s">
        <v>1031</v>
      </c>
      <c r="C661" s="24" t="s">
        <v>1145</v>
      </c>
      <c r="D661" s="241">
        <v>880</v>
      </c>
      <c r="F661" s="179" t="s">
        <v>700</v>
      </c>
    </row>
    <row r="662" spans="1:7" ht="17.5">
      <c r="B662" s="190" t="s">
        <v>1146</v>
      </c>
      <c r="C662" s="190" t="s">
        <v>1147</v>
      </c>
      <c r="E662" s="165">
        <v>880</v>
      </c>
      <c r="F662" s="172" t="str">
        <f>C660</f>
        <v>J20-90</v>
      </c>
      <c r="G662" s="185" t="s">
        <v>904</v>
      </c>
    </row>
    <row r="663" spans="1:7">
      <c r="C663" s="13" t="s">
        <v>267</v>
      </c>
    </row>
    <row r="665" spans="1:7">
      <c r="C665" s="13" t="s">
        <v>1149</v>
      </c>
    </row>
    <row r="666" spans="1:7">
      <c r="A666" s="171">
        <v>43838</v>
      </c>
      <c r="B666" s="24" t="s">
        <v>1031</v>
      </c>
      <c r="C666" s="24" t="s">
        <v>1145</v>
      </c>
      <c r="D666" s="241">
        <v>1000</v>
      </c>
      <c r="F666" s="179" t="s">
        <v>700</v>
      </c>
    </row>
    <row r="667" spans="1:7" ht="17.5">
      <c r="B667" s="190" t="s">
        <v>1146</v>
      </c>
      <c r="C667" s="190" t="s">
        <v>1147</v>
      </c>
      <c r="E667" s="165">
        <v>1000</v>
      </c>
      <c r="F667" s="172" t="str">
        <f>C665</f>
        <v>J20-91</v>
      </c>
      <c r="G667" s="185" t="s">
        <v>904</v>
      </c>
    </row>
    <row r="668" spans="1:7">
      <c r="C668" s="13" t="s">
        <v>267</v>
      </c>
    </row>
    <row r="670" spans="1:7">
      <c r="C670" s="13" t="s">
        <v>1150</v>
      </c>
    </row>
    <row r="671" spans="1:7">
      <c r="A671" s="171">
        <v>44012</v>
      </c>
      <c r="B671" s="24" t="s">
        <v>1031</v>
      </c>
      <c r="C671" s="24" t="s">
        <v>1145</v>
      </c>
      <c r="D671" s="241">
        <v>991.56</v>
      </c>
      <c r="F671" s="179" t="s">
        <v>700</v>
      </c>
    </row>
    <row r="672" spans="1:7" ht="17.5">
      <c r="B672" s="190" t="s">
        <v>1146</v>
      </c>
      <c r="C672" s="190" t="s">
        <v>1147</v>
      </c>
      <c r="E672" s="165">
        <v>991.56</v>
      </c>
      <c r="F672" s="172" t="str">
        <f>C670</f>
        <v>J20-92</v>
      </c>
      <c r="G672" s="185" t="s">
        <v>904</v>
      </c>
    </row>
    <row r="673" spans="2:5">
      <c r="B673" s="24" t="s">
        <v>1031</v>
      </c>
      <c r="C673" s="24" t="s">
        <v>1145</v>
      </c>
      <c r="D673" s="241">
        <v>2571.5</v>
      </c>
    </row>
    <row r="674" spans="2:5">
      <c r="B674" s="190" t="s">
        <v>1146</v>
      </c>
      <c r="C674" s="190" t="s">
        <v>1147</v>
      </c>
      <c r="E674" s="165">
        <v>2571.5</v>
      </c>
    </row>
    <row r="675" spans="2:5">
      <c r="B675" s="24" t="s">
        <v>1031</v>
      </c>
      <c r="C675" s="24" t="s">
        <v>1145</v>
      </c>
      <c r="D675" s="241">
        <v>325</v>
      </c>
    </row>
    <row r="676" spans="2:5">
      <c r="B676" s="190" t="s">
        <v>1146</v>
      </c>
      <c r="C676" s="190" t="s">
        <v>1147</v>
      </c>
      <c r="E676" s="165">
        <v>325</v>
      </c>
    </row>
    <row r="677" spans="2:5">
      <c r="B677" s="24" t="s">
        <v>1031</v>
      </c>
      <c r="C677" s="24" t="s">
        <v>1145</v>
      </c>
      <c r="D677" s="241">
        <v>62</v>
      </c>
    </row>
    <row r="678" spans="2:5">
      <c r="B678" s="190" t="s">
        <v>1146</v>
      </c>
      <c r="C678" s="190" t="s">
        <v>1147</v>
      </c>
      <c r="E678" s="165">
        <v>62</v>
      </c>
    </row>
    <row r="679" spans="2:5">
      <c r="B679" s="24" t="s">
        <v>1031</v>
      </c>
      <c r="C679" s="24" t="s">
        <v>1145</v>
      </c>
      <c r="D679" s="241">
        <v>62</v>
      </c>
    </row>
    <row r="680" spans="2:5">
      <c r="B680" s="190" t="s">
        <v>1146</v>
      </c>
      <c r="C680" s="190" t="s">
        <v>1147</v>
      </c>
      <c r="E680" s="165">
        <v>62</v>
      </c>
    </row>
    <row r="681" spans="2:5">
      <c r="B681" s="24" t="s">
        <v>1031</v>
      </c>
      <c r="C681" s="24" t="s">
        <v>1145</v>
      </c>
      <c r="D681" s="241">
        <v>260</v>
      </c>
    </row>
    <row r="682" spans="2:5">
      <c r="B682" s="190" t="s">
        <v>1146</v>
      </c>
      <c r="C682" s="190" t="s">
        <v>1147</v>
      </c>
      <c r="E682" s="165">
        <v>260</v>
      </c>
    </row>
    <row r="683" spans="2:5">
      <c r="B683" s="24" t="s">
        <v>1031</v>
      </c>
      <c r="C683" s="24" t="s">
        <v>1145</v>
      </c>
      <c r="D683" s="241">
        <v>2800</v>
      </c>
    </row>
    <row r="684" spans="2:5">
      <c r="B684" s="190" t="s">
        <v>1146</v>
      </c>
      <c r="C684" s="190" t="s">
        <v>1147</v>
      </c>
      <c r="E684" s="165">
        <v>2800</v>
      </c>
    </row>
    <row r="685" spans="2:5">
      <c r="B685" s="24" t="s">
        <v>1031</v>
      </c>
      <c r="C685" s="24" t="s">
        <v>1145</v>
      </c>
      <c r="D685" s="241">
        <v>395</v>
      </c>
    </row>
    <row r="686" spans="2:5">
      <c r="B686" s="190" t="s">
        <v>1146</v>
      </c>
      <c r="C686" s="190" t="s">
        <v>1147</v>
      </c>
      <c r="E686" s="165">
        <v>395</v>
      </c>
    </row>
    <row r="687" spans="2:5">
      <c r="C687" s="13" t="s">
        <v>1151</v>
      </c>
    </row>
    <row r="689" spans="1:7">
      <c r="C689" s="13" t="s">
        <v>1152</v>
      </c>
    </row>
    <row r="690" spans="1:7">
      <c r="A690" s="171">
        <v>44012</v>
      </c>
      <c r="B690" s="24" t="s">
        <v>1146</v>
      </c>
      <c r="C690" s="24" t="s">
        <v>1147</v>
      </c>
      <c r="D690" s="241">
        <v>150</v>
      </c>
      <c r="F690" s="179" t="s">
        <v>700</v>
      </c>
    </row>
    <row r="691" spans="1:7" ht="17.5">
      <c r="B691" s="190" t="s">
        <v>1031</v>
      </c>
      <c r="C691" s="190" t="s">
        <v>1145</v>
      </c>
      <c r="E691" s="165">
        <v>150</v>
      </c>
      <c r="F691" s="172" t="str">
        <f>C689</f>
        <v>J20-93</v>
      </c>
      <c r="G691" s="185" t="s">
        <v>904</v>
      </c>
    </row>
    <row r="692" spans="1:7">
      <c r="C692" s="13" t="s">
        <v>267</v>
      </c>
    </row>
    <row r="694" spans="1:7">
      <c r="C694" s="13" t="s">
        <v>1153</v>
      </c>
    </row>
    <row r="695" spans="1:7">
      <c r="F695" s="179" t="s">
        <v>700</v>
      </c>
    </row>
    <row r="696" spans="1:7" ht="17.5">
      <c r="B696" s="190"/>
      <c r="C696" s="190"/>
      <c r="F696" s="172" t="str">
        <f>C694</f>
        <v>J20-94</v>
      </c>
      <c r="G696" s="185" t="s">
        <v>904</v>
      </c>
    </row>
    <row r="697" spans="1:7">
      <c r="C697" s="13" t="s">
        <v>267</v>
      </c>
    </row>
    <row r="699" spans="1:7">
      <c r="C699" s="13" t="s">
        <v>1156</v>
      </c>
    </row>
    <row r="700" spans="1:7">
      <c r="A700" s="171">
        <v>44012</v>
      </c>
      <c r="B700" s="24" t="s">
        <v>1031</v>
      </c>
      <c r="C700" s="24" t="s">
        <v>1145</v>
      </c>
      <c r="D700" s="241">
        <v>160</v>
      </c>
      <c r="F700" s="179" t="s">
        <v>700</v>
      </c>
    </row>
    <row r="701" spans="1:7" ht="17.5">
      <c r="B701" s="190" t="s">
        <v>1154</v>
      </c>
      <c r="C701" s="190" t="s">
        <v>1155</v>
      </c>
      <c r="E701" s="165">
        <v>160</v>
      </c>
      <c r="F701" s="172" t="str">
        <f>C699</f>
        <v>J20-95</v>
      </c>
      <c r="G701" s="185" t="s">
        <v>904</v>
      </c>
    </row>
    <row r="702" spans="1:7">
      <c r="C702" s="13" t="s">
        <v>267</v>
      </c>
    </row>
  </sheetData>
  <mergeCells count="49">
    <mergeCell ref="B647:E647"/>
    <mergeCell ref="B444:E444"/>
    <mergeCell ref="B449:E449"/>
    <mergeCell ref="B454:E454"/>
    <mergeCell ref="B376:E376"/>
    <mergeCell ref="B378:E378"/>
    <mergeCell ref="C381:E381"/>
    <mergeCell ref="B388:E388"/>
    <mergeCell ref="B394:E394"/>
    <mergeCell ref="B399:E399"/>
    <mergeCell ref="B414:E414"/>
    <mergeCell ref="B404:E404"/>
    <mergeCell ref="B441:E441"/>
    <mergeCell ref="B416:E416"/>
    <mergeCell ref="B421:E421"/>
    <mergeCell ref="B642:E642"/>
    <mergeCell ref="B250:E250"/>
    <mergeCell ref="B255:E255"/>
    <mergeCell ref="B240:E240"/>
    <mergeCell ref="B245:E245"/>
    <mergeCell ref="B235:E235"/>
    <mergeCell ref="B230:E230"/>
    <mergeCell ref="A1:F1"/>
    <mergeCell ref="A2:F2"/>
    <mergeCell ref="B219:E219"/>
    <mergeCell ref="B225:E225"/>
    <mergeCell ref="B301:E301"/>
    <mergeCell ref="B306:E306"/>
    <mergeCell ref="B409:E409"/>
    <mergeCell ref="B260:E260"/>
    <mergeCell ref="B274:E274"/>
    <mergeCell ref="B383:E383"/>
    <mergeCell ref="B311:E311"/>
    <mergeCell ref="B459:E459"/>
    <mergeCell ref="B358:E358"/>
    <mergeCell ref="B207:E207"/>
    <mergeCell ref="B426:E426"/>
    <mergeCell ref="B431:E431"/>
    <mergeCell ref="B286:E286"/>
    <mergeCell ref="B279:E279"/>
    <mergeCell ref="B284:E284"/>
    <mergeCell ref="B366:E366"/>
    <mergeCell ref="B371:E371"/>
    <mergeCell ref="B316:E316"/>
    <mergeCell ref="B322:E322"/>
    <mergeCell ref="B327:E327"/>
    <mergeCell ref="B360:E360"/>
    <mergeCell ref="B291:E291"/>
    <mergeCell ref="B296:E296"/>
  </mergeCells>
  <phoneticPr fontId="0" type="noConversion"/>
  <printOptions horizontalCentered="1" gridLines="1"/>
  <pageMargins left="0.25" right="0" top="0.2" bottom="0.2" header="0.5" footer="0.5"/>
  <pageSetup scale="79" fitToHeight="0" orientation="landscape" r:id="rId1"/>
  <headerFooter alignWithMargins="0">
    <oddFooter xml:space="preserve">&amp;L
&amp;C
&amp;P OF &amp;N&amp;R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5"/>
  <sheetViews>
    <sheetView zoomScaleNormal="100" workbookViewId="0">
      <selection activeCell="C17" sqref="C17"/>
    </sheetView>
  </sheetViews>
  <sheetFormatPr defaultRowHeight="12.5"/>
  <cols>
    <col min="1" max="1" width="9.1796875" customWidth="1"/>
    <col min="2" max="2" width="26.81640625" customWidth="1"/>
    <col min="3" max="3" width="50.453125" customWidth="1"/>
    <col min="4" max="5" width="14.1796875" customWidth="1"/>
    <col min="6" max="6" width="12" customWidth="1"/>
    <col min="7" max="7" width="3.1796875" customWidth="1"/>
  </cols>
  <sheetData>
    <row r="1" spans="1:8" ht="18">
      <c r="A1" s="44" t="s">
        <v>14</v>
      </c>
      <c r="B1" s="19" t="s">
        <v>99</v>
      </c>
      <c r="C1" s="119" t="s">
        <v>502</v>
      </c>
      <c r="D1" s="97" t="s">
        <v>305</v>
      </c>
      <c r="E1" s="19"/>
      <c r="G1" s="13" t="s">
        <v>85</v>
      </c>
      <c r="H1" s="7"/>
    </row>
    <row r="2" spans="1:8" ht="12" customHeight="1">
      <c r="A2" s="44"/>
      <c r="B2" s="19"/>
      <c r="C2" s="13"/>
      <c r="D2" s="33" t="s">
        <v>14</v>
      </c>
      <c r="E2" s="33"/>
      <c r="F2" s="13"/>
      <c r="G2" s="7"/>
      <c r="H2" s="7"/>
    </row>
    <row r="3" spans="1:8" ht="15.5">
      <c r="A3" s="45" t="s">
        <v>15</v>
      </c>
      <c r="B3" s="20" t="s">
        <v>16</v>
      </c>
      <c r="C3" s="20" t="s">
        <v>17</v>
      </c>
      <c r="D3" s="34" t="s">
        <v>18</v>
      </c>
      <c r="E3" s="34" t="s">
        <v>19</v>
      </c>
      <c r="F3" s="13"/>
      <c r="G3" s="98"/>
      <c r="H3" s="7"/>
    </row>
    <row r="4" spans="1:8" ht="14.5" customHeight="1">
      <c r="A4" s="76"/>
      <c r="C4" s="131" t="s">
        <v>503</v>
      </c>
      <c r="D4" s="83"/>
      <c r="E4" s="14"/>
      <c r="F4" s="30"/>
      <c r="G4" s="5"/>
      <c r="H4" s="62"/>
    </row>
    <row r="5" spans="1:8" ht="17" customHeight="1">
      <c r="A5" s="154">
        <v>43445</v>
      </c>
      <c r="B5" s="19" t="s">
        <v>504</v>
      </c>
      <c r="C5" s="6" t="s">
        <v>195</v>
      </c>
      <c r="D5" s="136">
        <v>1200</v>
      </c>
      <c r="E5" s="14"/>
      <c r="F5" s="23" t="s">
        <v>148</v>
      </c>
      <c r="G5" s="5" t="s">
        <v>61</v>
      </c>
      <c r="H5" s="62" t="s">
        <v>32</v>
      </c>
    </row>
    <row r="6" spans="1:8" ht="17" customHeight="1">
      <c r="A6" s="76"/>
      <c r="B6" s="19" t="s">
        <v>505</v>
      </c>
      <c r="C6" s="6" t="s">
        <v>207</v>
      </c>
      <c r="D6" s="136">
        <v>200000</v>
      </c>
      <c r="E6" s="14"/>
      <c r="F6" s="23"/>
      <c r="G6" s="5" t="s">
        <v>61</v>
      </c>
      <c r="H6" s="62">
        <v>13331</v>
      </c>
    </row>
    <row r="7" spans="1:8" ht="17" customHeight="1">
      <c r="A7" s="76"/>
      <c r="B7" s="19" t="s">
        <v>506</v>
      </c>
      <c r="C7" s="6" t="s">
        <v>208</v>
      </c>
      <c r="D7" s="136">
        <v>5000</v>
      </c>
      <c r="E7" s="14"/>
      <c r="F7" s="23"/>
      <c r="G7" s="5" t="s">
        <v>61</v>
      </c>
      <c r="H7" s="62" t="s">
        <v>14</v>
      </c>
    </row>
    <row r="8" spans="1:8" ht="17" customHeight="1">
      <c r="A8" s="76"/>
      <c r="B8" s="19" t="s">
        <v>507</v>
      </c>
      <c r="C8" s="6" t="s">
        <v>508</v>
      </c>
      <c r="D8" s="136">
        <v>7000</v>
      </c>
      <c r="E8" s="14"/>
      <c r="F8" s="23"/>
      <c r="G8" s="5" t="s">
        <v>61</v>
      </c>
      <c r="H8" s="62"/>
    </row>
    <row r="9" spans="1:8" ht="17" customHeight="1">
      <c r="A9" s="76"/>
      <c r="B9" s="19" t="s">
        <v>509</v>
      </c>
      <c r="C9" s="6" t="s">
        <v>209</v>
      </c>
      <c r="D9" s="136">
        <v>40000</v>
      </c>
      <c r="E9" s="14"/>
      <c r="F9" s="23"/>
      <c r="G9" s="5" t="s">
        <v>61</v>
      </c>
      <c r="H9" s="62"/>
    </row>
    <row r="10" spans="1:8" ht="17" customHeight="1">
      <c r="A10" s="76"/>
      <c r="B10" s="19" t="s">
        <v>510</v>
      </c>
      <c r="C10" s="6" t="s">
        <v>210</v>
      </c>
      <c r="D10" s="136">
        <v>15000</v>
      </c>
      <c r="E10" s="14"/>
      <c r="F10" s="23"/>
      <c r="G10" s="5" t="s">
        <v>61</v>
      </c>
      <c r="H10" s="62"/>
    </row>
    <row r="11" spans="1:8" ht="17" customHeight="1">
      <c r="A11" s="76"/>
      <c r="B11" s="19" t="s">
        <v>511</v>
      </c>
      <c r="C11" s="6" t="s">
        <v>211</v>
      </c>
      <c r="D11" s="136">
        <v>30000</v>
      </c>
      <c r="E11" s="14"/>
      <c r="F11" s="23"/>
      <c r="G11" s="5" t="s">
        <v>61</v>
      </c>
      <c r="H11" s="62"/>
    </row>
    <row r="12" spans="1:8" ht="17" customHeight="1">
      <c r="A12" s="76"/>
      <c r="B12" s="19" t="s">
        <v>512</v>
      </c>
      <c r="C12" s="6" t="s">
        <v>288</v>
      </c>
      <c r="D12" s="136">
        <v>3000</v>
      </c>
      <c r="E12" s="14"/>
      <c r="F12" s="23"/>
      <c r="G12" s="5" t="s">
        <v>61</v>
      </c>
      <c r="H12" s="62"/>
    </row>
    <row r="13" spans="1:8" ht="17" customHeight="1">
      <c r="A13" s="76"/>
      <c r="B13" s="19" t="s">
        <v>513</v>
      </c>
      <c r="C13" s="6" t="s">
        <v>514</v>
      </c>
      <c r="D13" s="136">
        <v>1000</v>
      </c>
      <c r="E13" s="14"/>
      <c r="F13" s="23"/>
      <c r="G13" s="5" t="s">
        <v>61</v>
      </c>
      <c r="H13" s="62"/>
    </row>
    <row r="14" spans="1:8" ht="17" customHeight="1">
      <c r="A14" s="76"/>
      <c r="B14" s="19" t="s">
        <v>515</v>
      </c>
      <c r="C14" s="6" t="s">
        <v>516</v>
      </c>
      <c r="D14" s="136">
        <v>1000</v>
      </c>
      <c r="E14" s="14"/>
      <c r="F14" s="23"/>
      <c r="G14" s="5" t="s">
        <v>61</v>
      </c>
      <c r="H14" s="62"/>
    </row>
    <row r="15" spans="1:8" ht="17" customHeight="1">
      <c r="A15" s="76"/>
      <c r="B15" s="19" t="s">
        <v>517</v>
      </c>
      <c r="C15" s="6" t="s">
        <v>289</v>
      </c>
      <c r="D15" s="136">
        <v>0</v>
      </c>
      <c r="E15" s="14"/>
      <c r="F15" s="23"/>
      <c r="G15" s="5" t="s">
        <v>61</v>
      </c>
      <c r="H15" s="62"/>
    </row>
    <row r="16" spans="1:8" ht="17" customHeight="1">
      <c r="A16" s="76"/>
      <c r="B16" s="19" t="s">
        <v>518</v>
      </c>
      <c r="C16" s="6" t="s">
        <v>272</v>
      </c>
      <c r="D16" s="136">
        <v>850</v>
      </c>
      <c r="E16" s="14"/>
      <c r="F16" s="23"/>
      <c r="G16" s="5" t="s">
        <v>61</v>
      </c>
      <c r="H16" s="62"/>
    </row>
    <row r="17" spans="1:8" ht="17" customHeight="1">
      <c r="A17" s="76"/>
      <c r="B17" s="19" t="s">
        <v>519</v>
      </c>
      <c r="C17" s="6" t="s">
        <v>134</v>
      </c>
      <c r="D17" s="136">
        <v>700</v>
      </c>
      <c r="E17" s="14"/>
      <c r="F17" s="23"/>
      <c r="G17" s="5" t="s">
        <v>61</v>
      </c>
      <c r="H17" s="62"/>
    </row>
    <row r="18" spans="1:8" ht="17" customHeight="1">
      <c r="A18" s="76"/>
      <c r="B18" s="19" t="s">
        <v>520</v>
      </c>
      <c r="C18" s="6" t="s">
        <v>254</v>
      </c>
      <c r="D18" s="155">
        <v>30000</v>
      </c>
      <c r="E18" s="14"/>
      <c r="F18" s="23"/>
      <c r="G18" s="5" t="s">
        <v>61</v>
      </c>
      <c r="H18" s="62"/>
    </row>
    <row r="19" spans="1:8" ht="17" customHeight="1">
      <c r="A19" s="76"/>
      <c r="B19" s="19" t="s">
        <v>521</v>
      </c>
      <c r="C19" s="6" t="s">
        <v>196</v>
      </c>
      <c r="D19" s="136">
        <v>150</v>
      </c>
      <c r="E19" s="14"/>
      <c r="F19" s="23"/>
      <c r="G19" s="5" t="s">
        <v>61</v>
      </c>
      <c r="H19" s="62"/>
    </row>
    <row r="20" spans="1:8" ht="17" customHeight="1">
      <c r="A20" s="76"/>
      <c r="B20" s="19" t="s">
        <v>522</v>
      </c>
      <c r="C20" s="6" t="s">
        <v>523</v>
      </c>
      <c r="D20" s="136">
        <v>0</v>
      </c>
      <c r="E20" s="14"/>
      <c r="F20" s="23"/>
      <c r="G20" s="5" t="s">
        <v>61</v>
      </c>
      <c r="H20" s="62"/>
    </row>
    <row r="21" spans="1:8" ht="17" customHeight="1">
      <c r="A21" s="76"/>
      <c r="B21" s="19" t="s">
        <v>524</v>
      </c>
      <c r="C21" s="6" t="s">
        <v>197</v>
      </c>
      <c r="D21" s="136">
        <v>300</v>
      </c>
      <c r="E21" s="14"/>
      <c r="F21" s="23"/>
      <c r="G21" s="5" t="s">
        <v>61</v>
      </c>
      <c r="H21" s="62"/>
    </row>
    <row r="22" spans="1:8" ht="17" customHeight="1">
      <c r="A22" s="76"/>
      <c r="B22" s="19" t="s">
        <v>525</v>
      </c>
      <c r="C22" s="6" t="s">
        <v>242</v>
      </c>
      <c r="D22" s="136">
        <v>2200</v>
      </c>
      <c r="E22" s="14"/>
      <c r="F22" s="23"/>
      <c r="G22" s="5" t="s">
        <v>61</v>
      </c>
      <c r="H22" s="62"/>
    </row>
    <row r="23" spans="1:8" ht="17" customHeight="1">
      <c r="A23" s="76"/>
      <c r="B23" s="19" t="s">
        <v>526</v>
      </c>
      <c r="C23" s="6" t="s">
        <v>290</v>
      </c>
      <c r="D23" s="136">
        <v>0</v>
      </c>
      <c r="E23" s="14"/>
      <c r="F23" s="23"/>
      <c r="G23" s="5" t="s">
        <v>61</v>
      </c>
      <c r="H23" s="62"/>
    </row>
    <row r="24" spans="1:8" ht="17" customHeight="1">
      <c r="A24" s="76"/>
      <c r="B24" s="19" t="s">
        <v>527</v>
      </c>
      <c r="C24" s="6" t="s">
        <v>243</v>
      </c>
      <c r="D24" s="136">
        <v>200</v>
      </c>
      <c r="E24" s="14"/>
      <c r="F24" s="23"/>
      <c r="G24" s="5" t="s">
        <v>61</v>
      </c>
      <c r="H24" s="62"/>
    </row>
    <row r="25" spans="1:8" ht="17" customHeight="1">
      <c r="A25" s="76"/>
      <c r="B25" s="19" t="s">
        <v>528</v>
      </c>
      <c r="C25" s="6" t="s">
        <v>244</v>
      </c>
      <c r="D25" s="136">
        <v>1500</v>
      </c>
      <c r="E25" s="14"/>
      <c r="F25" s="23"/>
      <c r="G25" s="5" t="s">
        <v>61</v>
      </c>
      <c r="H25" s="62"/>
    </row>
    <row r="26" spans="1:8" ht="17" customHeight="1">
      <c r="A26" s="76"/>
      <c r="B26" s="19" t="s">
        <v>171</v>
      </c>
      <c r="C26" s="6" t="s">
        <v>245</v>
      </c>
      <c r="D26" s="136">
        <v>30000</v>
      </c>
      <c r="E26" s="14"/>
      <c r="F26" s="23"/>
      <c r="G26" s="5" t="s">
        <v>61</v>
      </c>
      <c r="H26" s="62"/>
    </row>
    <row r="27" spans="1:8" ht="17" customHeight="1">
      <c r="A27" s="76"/>
      <c r="B27" s="19" t="s">
        <v>529</v>
      </c>
      <c r="C27" s="6" t="s">
        <v>291</v>
      </c>
      <c r="D27" s="136">
        <v>1900</v>
      </c>
      <c r="E27" s="14"/>
      <c r="F27" s="23"/>
      <c r="G27" s="5" t="s">
        <v>61</v>
      </c>
      <c r="H27" s="62"/>
    </row>
    <row r="28" spans="1:8" ht="17" customHeight="1">
      <c r="A28" s="76"/>
      <c r="B28" s="19" t="s">
        <v>530</v>
      </c>
      <c r="C28" s="6" t="s">
        <v>273</v>
      </c>
      <c r="D28" s="136">
        <v>950</v>
      </c>
      <c r="E28" s="14"/>
      <c r="F28" s="23"/>
      <c r="G28" s="5" t="s">
        <v>61</v>
      </c>
      <c r="H28" s="62"/>
    </row>
    <row r="29" spans="1:8" ht="17" customHeight="1">
      <c r="A29" s="76"/>
      <c r="B29" s="19" t="s">
        <v>531</v>
      </c>
      <c r="C29" s="6" t="s">
        <v>246</v>
      </c>
      <c r="D29" s="136">
        <v>4300</v>
      </c>
      <c r="E29" s="14"/>
      <c r="F29" s="23"/>
      <c r="G29" s="5" t="s">
        <v>61</v>
      </c>
      <c r="H29" s="62"/>
    </row>
    <row r="30" spans="1:8" ht="17" customHeight="1">
      <c r="A30" s="76"/>
      <c r="B30" s="19" t="s">
        <v>532</v>
      </c>
      <c r="C30" s="6" t="s">
        <v>247</v>
      </c>
      <c r="D30" s="136">
        <v>3500</v>
      </c>
      <c r="E30" s="14"/>
      <c r="F30" s="23"/>
      <c r="G30" s="5" t="s">
        <v>61</v>
      </c>
      <c r="H30" s="62"/>
    </row>
    <row r="31" spans="1:8" ht="17" customHeight="1">
      <c r="A31" s="76"/>
      <c r="B31" s="19" t="s">
        <v>533</v>
      </c>
      <c r="C31" s="6" t="s">
        <v>248</v>
      </c>
      <c r="D31" s="136">
        <v>4000</v>
      </c>
      <c r="E31" s="14"/>
      <c r="F31" s="23"/>
      <c r="G31" s="5" t="s">
        <v>61</v>
      </c>
      <c r="H31" s="62"/>
    </row>
    <row r="32" spans="1:8" ht="17" customHeight="1">
      <c r="A32" s="76"/>
      <c r="B32" s="19" t="s">
        <v>534</v>
      </c>
      <c r="C32" s="6" t="s">
        <v>249</v>
      </c>
      <c r="D32" s="136">
        <v>800</v>
      </c>
      <c r="E32" s="14"/>
      <c r="F32" s="23"/>
      <c r="G32" s="5" t="s">
        <v>61</v>
      </c>
      <c r="H32" s="62"/>
    </row>
    <row r="33" spans="1:8" ht="17" customHeight="1">
      <c r="A33" s="76"/>
      <c r="B33" s="19" t="s">
        <v>535</v>
      </c>
      <c r="C33" s="6" t="s">
        <v>250</v>
      </c>
      <c r="D33" s="136">
        <v>4100</v>
      </c>
      <c r="E33" s="14"/>
      <c r="F33" s="23"/>
      <c r="G33" s="5" t="s">
        <v>61</v>
      </c>
      <c r="H33" s="62"/>
    </row>
    <row r="34" spans="1:8" ht="17" customHeight="1">
      <c r="A34" s="76"/>
      <c r="B34" s="19" t="s">
        <v>536</v>
      </c>
      <c r="C34" s="6" t="s">
        <v>251</v>
      </c>
      <c r="D34" s="136">
        <v>50</v>
      </c>
      <c r="E34" s="14"/>
      <c r="F34" s="23"/>
      <c r="G34" s="5" t="s">
        <v>61</v>
      </c>
      <c r="H34" s="62"/>
    </row>
    <row r="35" spans="1:8" ht="17" customHeight="1">
      <c r="A35" s="76"/>
      <c r="B35" s="19" t="s">
        <v>537</v>
      </c>
      <c r="C35" s="6" t="s">
        <v>274</v>
      </c>
      <c r="D35" s="136">
        <v>1500</v>
      </c>
      <c r="E35" s="14"/>
      <c r="F35" s="23"/>
      <c r="G35" s="5" t="s">
        <v>61</v>
      </c>
      <c r="H35" s="62"/>
    </row>
    <row r="36" spans="1:8" ht="17" customHeight="1">
      <c r="A36" s="76"/>
      <c r="B36" s="19" t="s">
        <v>538</v>
      </c>
      <c r="C36" s="6" t="s">
        <v>539</v>
      </c>
      <c r="D36" s="136">
        <v>8000</v>
      </c>
      <c r="E36" s="14"/>
      <c r="F36" s="23"/>
      <c r="G36" s="5" t="s">
        <v>61</v>
      </c>
      <c r="H36" s="62"/>
    </row>
    <row r="37" spans="1:8" ht="17" customHeight="1">
      <c r="A37" s="76"/>
      <c r="B37" s="19" t="s">
        <v>540</v>
      </c>
      <c r="C37" s="6" t="s">
        <v>252</v>
      </c>
      <c r="D37" s="136">
        <v>12000</v>
      </c>
      <c r="E37" s="14"/>
      <c r="F37" s="23"/>
      <c r="G37" s="5" t="s">
        <v>61</v>
      </c>
      <c r="H37" s="62"/>
    </row>
    <row r="38" spans="1:8" ht="17" customHeight="1">
      <c r="A38" s="76"/>
      <c r="B38" s="19" t="s">
        <v>541</v>
      </c>
      <c r="C38" s="6" t="s">
        <v>275</v>
      </c>
      <c r="D38" s="136">
        <v>50</v>
      </c>
      <c r="E38" s="14"/>
      <c r="F38" s="23"/>
      <c r="G38" s="5" t="s">
        <v>61</v>
      </c>
      <c r="H38" s="62"/>
    </row>
    <row r="39" spans="1:8" ht="17" customHeight="1">
      <c r="A39" s="76"/>
      <c r="B39" s="19" t="s">
        <v>542</v>
      </c>
      <c r="C39" s="6" t="s">
        <v>292</v>
      </c>
      <c r="D39" s="136">
        <v>550</v>
      </c>
      <c r="E39" s="14"/>
      <c r="F39" s="23"/>
      <c r="G39" s="5" t="s">
        <v>61</v>
      </c>
      <c r="H39" s="62"/>
    </row>
    <row r="40" spans="1:8" ht="17" customHeight="1">
      <c r="A40" s="76"/>
      <c r="B40" s="19" t="s">
        <v>475</v>
      </c>
      <c r="C40" s="6" t="s">
        <v>410</v>
      </c>
      <c r="D40" s="136">
        <v>6700</v>
      </c>
      <c r="E40" s="14"/>
      <c r="F40" s="23"/>
      <c r="G40" s="5" t="s">
        <v>61</v>
      </c>
      <c r="H40" s="62"/>
    </row>
    <row r="41" spans="1:8" ht="17" customHeight="1">
      <c r="A41" s="76"/>
      <c r="B41" s="19" t="s">
        <v>543</v>
      </c>
      <c r="C41" s="6" t="s">
        <v>544</v>
      </c>
      <c r="D41" s="136">
        <f>598685</f>
        <v>598685</v>
      </c>
      <c r="E41" s="14"/>
      <c r="F41" s="23"/>
      <c r="G41" s="5" t="s">
        <v>61</v>
      </c>
      <c r="H41" s="62"/>
    </row>
    <row r="42" spans="1:8" ht="17" customHeight="1">
      <c r="A42" s="76"/>
      <c r="B42" s="19" t="s">
        <v>545</v>
      </c>
      <c r="C42" s="6" t="s">
        <v>133</v>
      </c>
      <c r="D42" s="136">
        <v>3000</v>
      </c>
      <c r="E42" s="14"/>
      <c r="F42" s="23"/>
      <c r="G42" s="5" t="s">
        <v>61</v>
      </c>
      <c r="H42" s="62"/>
    </row>
    <row r="43" spans="1:8" ht="17" customHeight="1">
      <c r="A43" s="76"/>
      <c r="B43" s="19" t="s">
        <v>266</v>
      </c>
      <c r="C43" s="6" t="s">
        <v>276</v>
      </c>
      <c r="D43" s="136">
        <v>4000</v>
      </c>
      <c r="E43" s="14"/>
      <c r="F43" s="23"/>
      <c r="G43" s="5" t="s">
        <v>61</v>
      </c>
      <c r="H43" s="62"/>
    </row>
    <row r="44" spans="1:8" ht="17" customHeight="1">
      <c r="A44" s="76"/>
      <c r="B44" s="19" t="s">
        <v>285</v>
      </c>
      <c r="C44" s="6" t="s">
        <v>293</v>
      </c>
      <c r="D44" s="136">
        <v>14700</v>
      </c>
      <c r="E44" s="14"/>
      <c r="F44" s="23"/>
      <c r="G44" s="5" t="s">
        <v>61</v>
      </c>
      <c r="H44" s="62"/>
    </row>
    <row r="45" spans="1:8" ht="17" customHeight="1">
      <c r="A45" s="76"/>
      <c r="B45" s="19" t="s">
        <v>409</v>
      </c>
      <c r="C45" s="6" t="s">
        <v>432</v>
      </c>
      <c r="D45" s="136">
        <v>210000</v>
      </c>
      <c r="E45" s="14"/>
      <c r="F45" s="23"/>
      <c r="G45" s="5" t="s">
        <v>61</v>
      </c>
      <c r="H45" s="62"/>
    </row>
    <row r="46" spans="1:8" ht="17" customHeight="1">
      <c r="A46" s="76"/>
      <c r="B46" s="19" t="s">
        <v>501</v>
      </c>
      <c r="C46" s="6" t="s">
        <v>546</v>
      </c>
      <c r="D46" s="136">
        <v>33528609</v>
      </c>
      <c r="E46" s="14"/>
      <c r="F46" s="23"/>
      <c r="G46" s="5" t="s">
        <v>61</v>
      </c>
      <c r="H46" s="62"/>
    </row>
    <row r="47" spans="1:8" ht="17" customHeight="1">
      <c r="A47" s="76"/>
      <c r="B47" s="19" t="s">
        <v>547</v>
      </c>
      <c r="C47" s="6" t="s">
        <v>253</v>
      </c>
      <c r="D47" s="136">
        <v>300</v>
      </c>
      <c r="E47" s="14"/>
      <c r="F47" s="23"/>
      <c r="G47" s="5" t="s">
        <v>61</v>
      </c>
      <c r="H47" s="62"/>
    </row>
    <row r="48" spans="1:8" ht="17" customHeight="1">
      <c r="A48" s="76"/>
      <c r="B48" s="19" t="s">
        <v>548</v>
      </c>
      <c r="C48" s="6" t="s">
        <v>271</v>
      </c>
      <c r="D48" s="136">
        <v>5000</v>
      </c>
      <c r="E48" s="14"/>
      <c r="F48" s="23"/>
      <c r="G48" s="5" t="s">
        <v>61</v>
      </c>
      <c r="H48" s="62"/>
    </row>
    <row r="49" spans="1:8" ht="17" customHeight="1">
      <c r="A49" s="76"/>
      <c r="B49" s="19" t="s">
        <v>476</v>
      </c>
      <c r="C49" s="6" t="s">
        <v>294</v>
      </c>
      <c r="D49" s="136">
        <v>10000</v>
      </c>
      <c r="E49" s="14"/>
      <c r="F49" s="23"/>
      <c r="G49" s="5" t="s">
        <v>61</v>
      </c>
      <c r="H49" s="62"/>
    </row>
    <row r="50" spans="1:8" ht="17" customHeight="1">
      <c r="A50" s="76"/>
      <c r="B50" s="19" t="s">
        <v>549</v>
      </c>
      <c r="C50" s="6" t="s">
        <v>411</v>
      </c>
      <c r="D50" s="136">
        <v>85000</v>
      </c>
      <c r="E50" s="14"/>
      <c r="F50" s="23"/>
      <c r="G50" s="5" t="s">
        <v>61</v>
      </c>
      <c r="H50" s="62"/>
    </row>
    <row r="51" spans="1:8" ht="17" customHeight="1">
      <c r="A51" s="76"/>
      <c r="B51" s="19" t="s">
        <v>550</v>
      </c>
      <c r="C51" s="6" t="s">
        <v>551</v>
      </c>
      <c r="D51" s="136">
        <v>1100000</v>
      </c>
      <c r="E51" s="14"/>
      <c r="F51" s="23"/>
      <c r="G51" s="5" t="s">
        <v>61</v>
      </c>
      <c r="H51" s="62"/>
    </row>
    <row r="52" spans="1:8" ht="17" customHeight="1">
      <c r="A52" s="76"/>
      <c r="B52" s="19" t="s">
        <v>552</v>
      </c>
      <c r="C52" s="6" t="s">
        <v>295</v>
      </c>
      <c r="D52" s="136">
        <v>0</v>
      </c>
      <c r="E52" s="14"/>
      <c r="F52" s="23"/>
      <c r="G52" s="5" t="s">
        <v>61</v>
      </c>
      <c r="H52" s="62"/>
    </row>
    <row r="53" spans="1:8" ht="17" customHeight="1">
      <c r="A53" s="76"/>
      <c r="B53" s="19" t="s">
        <v>553</v>
      </c>
      <c r="C53" s="6" t="s">
        <v>412</v>
      </c>
      <c r="D53" s="136">
        <v>25</v>
      </c>
      <c r="E53" s="14" t="s">
        <v>14</v>
      </c>
      <c r="F53" s="23"/>
      <c r="G53" s="5" t="s">
        <v>61</v>
      </c>
      <c r="H53" s="62"/>
    </row>
    <row r="54" spans="1:8" ht="17" customHeight="1">
      <c r="A54" s="76"/>
      <c r="B54" s="19" t="s">
        <v>554</v>
      </c>
      <c r="C54" s="6" t="s">
        <v>555</v>
      </c>
      <c r="D54" s="136">
        <v>175</v>
      </c>
      <c r="E54" s="71" t="s">
        <v>14</v>
      </c>
      <c r="F54" s="23"/>
      <c r="G54" s="5" t="s">
        <v>61</v>
      </c>
      <c r="H54" s="62"/>
    </row>
    <row r="55" spans="1:8" ht="17" customHeight="1">
      <c r="A55" s="76"/>
      <c r="B55" s="19" t="s">
        <v>109</v>
      </c>
      <c r="C55" s="6" t="s">
        <v>181</v>
      </c>
      <c r="D55" s="136">
        <v>0</v>
      </c>
      <c r="E55" s="14"/>
      <c r="F55" s="23"/>
      <c r="G55" s="5" t="s">
        <v>61</v>
      </c>
      <c r="H55" s="62"/>
    </row>
    <row r="56" spans="1:8" ht="17" customHeight="1">
      <c r="A56" s="76"/>
      <c r="B56" s="19" t="s">
        <v>556</v>
      </c>
      <c r="C56" s="6" t="s">
        <v>182</v>
      </c>
      <c r="D56" s="136">
        <v>0</v>
      </c>
      <c r="E56" s="14"/>
      <c r="F56" s="23"/>
      <c r="G56" s="5" t="s">
        <v>61</v>
      </c>
      <c r="H56" s="62"/>
    </row>
    <row r="57" spans="1:8" ht="17" customHeight="1">
      <c r="A57" s="76"/>
      <c r="B57" s="19" t="s">
        <v>40</v>
      </c>
      <c r="C57" s="6" t="s">
        <v>183</v>
      </c>
      <c r="D57" s="136">
        <v>25000</v>
      </c>
      <c r="E57" s="14"/>
      <c r="F57" s="23"/>
      <c r="G57" s="5" t="s">
        <v>61</v>
      </c>
      <c r="H57" s="62"/>
    </row>
    <row r="58" spans="1:8" ht="17" customHeight="1">
      <c r="A58" s="76"/>
      <c r="B58" s="19" t="s">
        <v>557</v>
      </c>
      <c r="C58" s="6" t="s">
        <v>184</v>
      </c>
      <c r="D58" s="136">
        <v>1100</v>
      </c>
      <c r="E58" s="14"/>
      <c r="F58" s="23"/>
      <c r="G58" s="5" t="s">
        <v>61</v>
      </c>
      <c r="H58" s="62"/>
    </row>
    <row r="59" spans="1:8" ht="17" customHeight="1">
      <c r="A59" s="76"/>
      <c r="B59" s="19" t="s">
        <v>477</v>
      </c>
      <c r="C59" s="6" t="s">
        <v>185</v>
      </c>
      <c r="D59" s="136">
        <v>2700</v>
      </c>
      <c r="E59" s="14"/>
      <c r="F59" s="23"/>
      <c r="G59" s="5" t="s">
        <v>61</v>
      </c>
      <c r="H59" s="62"/>
    </row>
    <row r="60" spans="1:8" ht="17" customHeight="1">
      <c r="A60" s="76"/>
      <c r="B60" s="19" t="s">
        <v>281</v>
      </c>
      <c r="C60" s="6" t="s">
        <v>186</v>
      </c>
      <c r="D60" s="136">
        <v>10000</v>
      </c>
      <c r="E60" s="14"/>
      <c r="F60" s="23"/>
      <c r="G60" s="5" t="s">
        <v>61</v>
      </c>
      <c r="H60" s="62"/>
    </row>
    <row r="61" spans="1:8" ht="17" customHeight="1">
      <c r="A61" s="76"/>
      <c r="B61" s="19" t="s">
        <v>558</v>
      </c>
      <c r="C61" s="6" t="s">
        <v>187</v>
      </c>
      <c r="D61" s="136">
        <v>11000</v>
      </c>
      <c r="E61" s="14"/>
      <c r="F61" s="23"/>
      <c r="G61" s="5" t="s">
        <v>61</v>
      </c>
      <c r="H61" s="62"/>
    </row>
    <row r="62" spans="1:8" ht="17" customHeight="1">
      <c r="A62" s="76"/>
      <c r="B62" s="19" t="s">
        <v>559</v>
      </c>
      <c r="C62" s="6" t="s">
        <v>188</v>
      </c>
      <c r="D62" s="136">
        <v>200</v>
      </c>
      <c r="E62" s="14"/>
      <c r="F62" s="23"/>
      <c r="G62" s="5" t="s">
        <v>61</v>
      </c>
      <c r="H62" s="62"/>
    </row>
    <row r="63" spans="1:8" ht="17" customHeight="1">
      <c r="A63" s="76"/>
      <c r="B63" s="19" t="s">
        <v>560</v>
      </c>
      <c r="C63" s="6" t="s">
        <v>561</v>
      </c>
      <c r="D63" s="136">
        <v>0</v>
      </c>
      <c r="E63" s="14"/>
      <c r="F63" s="23"/>
      <c r="G63" s="5" t="s">
        <v>61</v>
      </c>
      <c r="H63" s="62"/>
    </row>
    <row r="64" spans="1:8" ht="17" customHeight="1">
      <c r="A64" s="76"/>
      <c r="B64" s="19" t="s">
        <v>562</v>
      </c>
      <c r="C64" s="6" t="s">
        <v>217</v>
      </c>
      <c r="D64" s="136">
        <v>2800</v>
      </c>
      <c r="E64" s="14"/>
      <c r="F64" s="23"/>
      <c r="G64" s="5" t="s">
        <v>61</v>
      </c>
      <c r="H64" s="62"/>
    </row>
    <row r="65" spans="1:8" ht="17" customHeight="1">
      <c r="A65" s="76"/>
      <c r="B65" s="19" t="s">
        <v>563</v>
      </c>
      <c r="C65" s="6" t="s">
        <v>218</v>
      </c>
      <c r="D65" s="136">
        <v>100</v>
      </c>
      <c r="E65" s="14"/>
      <c r="F65" s="23"/>
      <c r="G65" s="5" t="s">
        <v>61</v>
      </c>
      <c r="H65" s="62"/>
    </row>
    <row r="66" spans="1:8" ht="17" customHeight="1">
      <c r="A66" s="76"/>
      <c r="B66" s="19" t="s">
        <v>564</v>
      </c>
      <c r="C66" s="6" t="s">
        <v>219</v>
      </c>
      <c r="D66" s="136">
        <v>10000</v>
      </c>
      <c r="E66" s="14"/>
      <c r="F66" s="23"/>
      <c r="G66" s="5" t="s">
        <v>61</v>
      </c>
      <c r="H66" s="62"/>
    </row>
    <row r="67" spans="1:8" ht="17" customHeight="1">
      <c r="A67" s="76"/>
      <c r="B67" s="19" t="s">
        <v>565</v>
      </c>
      <c r="C67" s="6" t="s">
        <v>220</v>
      </c>
      <c r="D67" s="136">
        <v>200</v>
      </c>
      <c r="E67" s="14"/>
      <c r="F67" s="23"/>
      <c r="G67" s="5" t="s">
        <v>61</v>
      </c>
      <c r="H67" s="62"/>
    </row>
    <row r="68" spans="1:8" ht="17" customHeight="1">
      <c r="A68" s="76"/>
      <c r="B68" s="19" t="s">
        <v>566</v>
      </c>
      <c r="C68" s="6" t="s">
        <v>221</v>
      </c>
      <c r="D68" s="136">
        <v>500</v>
      </c>
      <c r="E68" s="14"/>
      <c r="F68" s="23"/>
      <c r="G68" s="5" t="s">
        <v>61</v>
      </c>
      <c r="H68" s="62"/>
    </row>
    <row r="69" spans="1:8" ht="17" customHeight="1">
      <c r="A69" s="76"/>
      <c r="B69" s="19" t="s">
        <v>567</v>
      </c>
      <c r="C69" s="6" t="s">
        <v>222</v>
      </c>
      <c r="D69" s="136">
        <v>120</v>
      </c>
      <c r="E69" s="14"/>
      <c r="F69" s="23"/>
      <c r="G69" s="5" t="s">
        <v>61</v>
      </c>
      <c r="H69" s="62"/>
    </row>
    <row r="70" spans="1:8" ht="17" customHeight="1">
      <c r="A70" s="76"/>
      <c r="B70" s="19" t="s">
        <v>568</v>
      </c>
      <c r="C70" s="6" t="s">
        <v>223</v>
      </c>
      <c r="D70" s="136">
        <v>180</v>
      </c>
      <c r="E70" s="14"/>
      <c r="F70" s="23"/>
      <c r="G70" s="5" t="s">
        <v>61</v>
      </c>
      <c r="H70" s="62"/>
    </row>
    <row r="71" spans="1:8" ht="17" customHeight="1">
      <c r="A71" s="76"/>
      <c r="B71" s="19" t="s">
        <v>569</v>
      </c>
      <c r="C71" s="6" t="s">
        <v>413</v>
      </c>
      <c r="D71" s="136">
        <v>0</v>
      </c>
      <c r="E71" s="14"/>
      <c r="F71" s="23"/>
      <c r="G71" s="5" t="s">
        <v>61</v>
      </c>
      <c r="H71" s="62"/>
    </row>
    <row r="72" spans="1:8" ht="17" customHeight="1">
      <c r="A72" s="76"/>
      <c r="B72" s="19" t="s">
        <v>570</v>
      </c>
      <c r="C72" s="6" t="s">
        <v>224</v>
      </c>
      <c r="D72" s="136">
        <v>300</v>
      </c>
      <c r="E72" s="14"/>
      <c r="F72" s="23"/>
      <c r="G72" s="5" t="s">
        <v>61</v>
      </c>
      <c r="H72" s="62"/>
    </row>
    <row r="73" spans="1:8" ht="17" customHeight="1">
      <c r="A73" s="76"/>
      <c r="B73" s="19" t="s">
        <v>571</v>
      </c>
      <c r="C73" s="6" t="s">
        <v>225</v>
      </c>
      <c r="D73" s="136">
        <v>0</v>
      </c>
      <c r="E73" s="14"/>
      <c r="F73" s="23"/>
      <c r="G73" s="5" t="s">
        <v>61</v>
      </c>
      <c r="H73" s="62"/>
    </row>
    <row r="74" spans="1:8" ht="17" customHeight="1">
      <c r="A74" s="76"/>
      <c r="B74" s="19" t="s">
        <v>572</v>
      </c>
      <c r="C74" s="6" t="s">
        <v>226</v>
      </c>
      <c r="D74" s="136">
        <v>100</v>
      </c>
      <c r="E74" s="14"/>
      <c r="F74" s="23"/>
      <c r="G74" s="5" t="s">
        <v>61</v>
      </c>
      <c r="H74" s="62"/>
    </row>
    <row r="75" spans="1:8" ht="17" customHeight="1">
      <c r="A75" s="76"/>
      <c r="B75" s="19" t="s">
        <v>573</v>
      </c>
      <c r="C75" s="6" t="s">
        <v>198</v>
      </c>
      <c r="D75" s="136">
        <v>2500</v>
      </c>
      <c r="E75" s="14"/>
      <c r="F75" s="23"/>
      <c r="G75" s="5" t="s">
        <v>61</v>
      </c>
      <c r="H75" s="62"/>
    </row>
    <row r="76" spans="1:8" ht="17" customHeight="1">
      <c r="A76" s="76"/>
      <c r="B76" s="19" t="s">
        <v>574</v>
      </c>
      <c r="C76" s="6" t="s">
        <v>199</v>
      </c>
      <c r="D76" s="136">
        <v>5000</v>
      </c>
      <c r="E76" s="14"/>
      <c r="F76" s="23"/>
      <c r="G76" s="5" t="s">
        <v>61</v>
      </c>
      <c r="H76" s="62"/>
    </row>
    <row r="77" spans="1:8" ht="17" customHeight="1">
      <c r="A77" s="76"/>
      <c r="B77" s="19" t="s">
        <v>575</v>
      </c>
      <c r="C77" s="6" t="s">
        <v>200</v>
      </c>
      <c r="D77" s="136">
        <v>500</v>
      </c>
      <c r="E77" s="14"/>
      <c r="F77" s="23"/>
      <c r="G77" s="5" t="s">
        <v>61</v>
      </c>
      <c r="H77" s="62"/>
    </row>
    <row r="78" spans="1:8" ht="17" customHeight="1">
      <c r="A78" s="76"/>
      <c r="B78" s="19" t="s">
        <v>576</v>
      </c>
      <c r="C78" s="6" t="s">
        <v>201</v>
      </c>
      <c r="D78" s="136">
        <v>1500</v>
      </c>
      <c r="E78" s="14"/>
      <c r="F78" s="23"/>
      <c r="G78" s="5" t="s">
        <v>61</v>
      </c>
      <c r="H78" s="62"/>
    </row>
    <row r="79" spans="1:8" ht="17" customHeight="1">
      <c r="A79" s="76"/>
      <c r="B79" s="19" t="s">
        <v>577</v>
      </c>
      <c r="C79" s="6" t="s">
        <v>202</v>
      </c>
      <c r="D79" s="136">
        <v>5000</v>
      </c>
      <c r="E79" s="14"/>
      <c r="F79" s="23"/>
      <c r="G79" s="5" t="s">
        <v>61</v>
      </c>
      <c r="H79" s="62"/>
    </row>
    <row r="80" spans="1:8" ht="17" customHeight="1">
      <c r="A80" s="76"/>
      <c r="B80" s="19" t="s">
        <v>578</v>
      </c>
      <c r="C80" s="6" t="s">
        <v>203</v>
      </c>
      <c r="D80" s="136">
        <v>500</v>
      </c>
      <c r="E80" s="14"/>
      <c r="F80" s="23"/>
      <c r="G80" s="5" t="s">
        <v>61</v>
      </c>
      <c r="H80" s="62"/>
    </row>
    <row r="81" spans="1:8" ht="17" customHeight="1">
      <c r="A81" s="76"/>
      <c r="B81" s="19" t="s">
        <v>579</v>
      </c>
      <c r="C81" s="6" t="s">
        <v>135</v>
      </c>
      <c r="D81" s="153">
        <v>18700</v>
      </c>
      <c r="E81" s="14"/>
      <c r="F81" s="23"/>
      <c r="G81" s="5" t="s">
        <v>61</v>
      </c>
      <c r="H81" s="62"/>
    </row>
    <row r="82" spans="1:8" ht="17" customHeight="1">
      <c r="A82" s="76"/>
      <c r="B82" s="19" t="s">
        <v>580</v>
      </c>
      <c r="C82" s="6" t="s">
        <v>296</v>
      </c>
      <c r="D82" s="136">
        <v>1500</v>
      </c>
      <c r="E82" s="14"/>
      <c r="F82" s="23"/>
      <c r="G82" s="5" t="s">
        <v>61</v>
      </c>
      <c r="H82" s="62"/>
    </row>
    <row r="83" spans="1:8" ht="17" customHeight="1">
      <c r="A83" s="76"/>
      <c r="B83" s="19" t="s">
        <v>581</v>
      </c>
      <c r="C83" s="6" t="s">
        <v>189</v>
      </c>
      <c r="D83" s="136">
        <v>1100</v>
      </c>
      <c r="E83" s="14"/>
      <c r="F83" s="23"/>
      <c r="G83" s="5" t="s">
        <v>61</v>
      </c>
      <c r="H83" s="62"/>
    </row>
    <row r="84" spans="1:8" ht="17" customHeight="1">
      <c r="A84" s="76"/>
      <c r="B84" s="19" t="s">
        <v>582</v>
      </c>
      <c r="C84" s="6" t="s">
        <v>190</v>
      </c>
      <c r="D84" s="136">
        <v>700</v>
      </c>
      <c r="E84" s="14"/>
      <c r="F84" s="23"/>
      <c r="G84" s="5" t="s">
        <v>61</v>
      </c>
      <c r="H84" s="62"/>
    </row>
    <row r="85" spans="1:8" ht="17" customHeight="1">
      <c r="A85" s="76"/>
      <c r="B85" s="19" t="s">
        <v>583</v>
      </c>
      <c r="C85" s="6" t="s">
        <v>240</v>
      </c>
      <c r="D85" s="136">
        <v>500</v>
      </c>
      <c r="E85" s="14"/>
      <c r="F85" s="23"/>
      <c r="G85" s="5" t="s">
        <v>61</v>
      </c>
      <c r="H85" s="62"/>
    </row>
    <row r="86" spans="1:8" ht="17" customHeight="1">
      <c r="A86" s="76"/>
      <c r="B86" s="19" t="s">
        <v>584</v>
      </c>
      <c r="C86" s="6" t="s">
        <v>241</v>
      </c>
      <c r="D86" s="136">
        <v>1300</v>
      </c>
      <c r="E86" s="14"/>
      <c r="F86" s="23"/>
      <c r="G86" s="5" t="s">
        <v>61</v>
      </c>
      <c r="H86" s="62"/>
    </row>
    <row r="87" spans="1:8" ht="17" customHeight="1">
      <c r="A87" s="76"/>
      <c r="B87" s="19" t="s">
        <v>585</v>
      </c>
      <c r="C87" s="6" t="s">
        <v>191</v>
      </c>
      <c r="D87" s="136">
        <v>1500</v>
      </c>
      <c r="E87" s="14"/>
      <c r="F87" s="23"/>
      <c r="G87" s="5" t="s">
        <v>61</v>
      </c>
      <c r="H87" s="62"/>
    </row>
    <row r="88" spans="1:8" ht="17" customHeight="1">
      <c r="A88" s="76"/>
      <c r="B88" s="19" t="s">
        <v>586</v>
      </c>
      <c r="C88" s="6" t="s">
        <v>192</v>
      </c>
      <c r="D88" s="136">
        <v>2500</v>
      </c>
      <c r="E88" s="14"/>
      <c r="F88" s="23"/>
      <c r="G88" s="5" t="s">
        <v>61</v>
      </c>
      <c r="H88" s="62"/>
    </row>
    <row r="89" spans="1:8" ht="17" customHeight="1">
      <c r="A89" s="76"/>
      <c r="B89" s="19" t="s">
        <v>587</v>
      </c>
      <c r="C89" s="6" t="s">
        <v>193</v>
      </c>
      <c r="D89" s="136">
        <v>1000</v>
      </c>
      <c r="E89" s="14"/>
      <c r="F89" s="23"/>
      <c r="G89" s="5" t="s">
        <v>61</v>
      </c>
      <c r="H89" s="62"/>
    </row>
    <row r="90" spans="1:8" ht="17" customHeight="1">
      <c r="A90" s="76"/>
      <c r="B90" s="19" t="s">
        <v>588</v>
      </c>
      <c r="C90" s="6" t="s">
        <v>194</v>
      </c>
      <c r="D90" s="136">
        <v>53000</v>
      </c>
      <c r="E90" s="14"/>
      <c r="F90" s="23"/>
      <c r="G90" s="5" t="s">
        <v>61</v>
      </c>
      <c r="H90" s="62"/>
    </row>
    <row r="91" spans="1:8" ht="17" customHeight="1">
      <c r="A91" s="76"/>
      <c r="B91" s="19" t="s">
        <v>589</v>
      </c>
      <c r="C91" s="6" t="s">
        <v>204</v>
      </c>
      <c r="D91" s="136">
        <v>800</v>
      </c>
      <c r="E91" s="14"/>
      <c r="F91" s="23"/>
      <c r="G91" s="5" t="s">
        <v>61</v>
      </c>
      <c r="H91" s="62"/>
    </row>
    <row r="92" spans="1:8" ht="17" customHeight="1">
      <c r="A92" s="76"/>
      <c r="B92" s="19" t="s">
        <v>590</v>
      </c>
      <c r="C92" s="6" t="s">
        <v>134</v>
      </c>
      <c r="D92" s="136">
        <v>0</v>
      </c>
      <c r="E92" s="14"/>
      <c r="F92" s="23"/>
      <c r="G92" s="5" t="s">
        <v>61</v>
      </c>
      <c r="H92" s="62"/>
    </row>
    <row r="93" spans="1:8" ht="17" customHeight="1">
      <c r="A93" s="76"/>
      <c r="B93" s="19" t="s">
        <v>591</v>
      </c>
      <c r="C93" s="6" t="s">
        <v>229</v>
      </c>
      <c r="D93" s="136">
        <v>90000</v>
      </c>
      <c r="E93" s="14"/>
      <c r="F93" s="23"/>
      <c r="G93" s="5" t="s">
        <v>61</v>
      </c>
      <c r="H93" s="62"/>
    </row>
    <row r="94" spans="1:8" ht="17" customHeight="1">
      <c r="A94" s="76"/>
      <c r="B94" s="19" t="s">
        <v>592</v>
      </c>
      <c r="C94" s="6" t="s">
        <v>230</v>
      </c>
      <c r="D94" s="136">
        <v>1000</v>
      </c>
      <c r="E94" s="14"/>
      <c r="F94" s="23"/>
      <c r="G94" s="5" t="s">
        <v>61</v>
      </c>
      <c r="H94" s="62"/>
    </row>
    <row r="95" spans="1:8" ht="17" customHeight="1">
      <c r="A95" s="76"/>
      <c r="B95" s="19" t="s">
        <v>593</v>
      </c>
      <c r="C95" s="6" t="s">
        <v>231</v>
      </c>
      <c r="D95" s="136">
        <v>800</v>
      </c>
      <c r="E95" s="14"/>
      <c r="F95" s="23"/>
      <c r="G95" s="5" t="s">
        <v>61</v>
      </c>
      <c r="H95" s="62"/>
    </row>
    <row r="96" spans="1:8" ht="17" customHeight="1">
      <c r="A96" s="76"/>
      <c r="B96" s="19" t="s">
        <v>594</v>
      </c>
      <c r="C96" s="6" t="s">
        <v>232</v>
      </c>
      <c r="D96" s="136">
        <v>500</v>
      </c>
      <c r="E96" s="14"/>
      <c r="F96" s="23"/>
      <c r="G96" s="5" t="s">
        <v>61</v>
      </c>
      <c r="H96" s="62"/>
    </row>
    <row r="97" spans="1:8" ht="17" customHeight="1">
      <c r="A97" s="76"/>
      <c r="B97" s="19" t="s">
        <v>595</v>
      </c>
      <c r="C97" s="6" t="s">
        <v>233</v>
      </c>
      <c r="D97" s="136">
        <v>1000</v>
      </c>
      <c r="E97" s="14"/>
      <c r="F97" s="23"/>
      <c r="G97" s="5" t="s">
        <v>61</v>
      </c>
      <c r="H97" s="62"/>
    </row>
    <row r="98" spans="1:8" ht="17" customHeight="1">
      <c r="A98" s="76"/>
      <c r="B98" s="19" t="s">
        <v>596</v>
      </c>
      <c r="C98" s="6" t="s">
        <v>205</v>
      </c>
      <c r="D98" s="136">
        <v>1200</v>
      </c>
      <c r="E98" s="14"/>
      <c r="F98" s="23"/>
      <c r="G98" s="5" t="s">
        <v>61</v>
      </c>
      <c r="H98" s="62"/>
    </row>
    <row r="99" spans="1:8" ht="17" customHeight="1">
      <c r="A99" s="76"/>
      <c r="B99" s="19" t="s">
        <v>597</v>
      </c>
      <c r="C99" s="6" t="s">
        <v>134</v>
      </c>
      <c r="D99" s="136">
        <v>0</v>
      </c>
      <c r="E99" s="14"/>
      <c r="F99" s="23"/>
      <c r="G99" s="5" t="s">
        <v>61</v>
      </c>
      <c r="H99" s="62"/>
    </row>
    <row r="100" spans="1:8" ht="17" customHeight="1">
      <c r="A100" s="76"/>
      <c r="B100" s="19" t="s">
        <v>598</v>
      </c>
      <c r="C100" s="6" t="s">
        <v>234</v>
      </c>
      <c r="D100" s="136">
        <v>500</v>
      </c>
      <c r="E100" s="14"/>
      <c r="F100" s="23"/>
      <c r="G100" s="5" t="s">
        <v>61</v>
      </c>
      <c r="H100" s="62"/>
    </row>
    <row r="101" spans="1:8" ht="17" customHeight="1">
      <c r="A101" s="76"/>
      <c r="B101" s="19" t="s">
        <v>599</v>
      </c>
      <c r="C101" s="6" t="s">
        <v>227</v>
      </c>
      <c r="D101" s="136">
        <v>8000</v>
      </c>
      <c r="E101" s="14"/>
      <c r="F101" s="23"/>
      <c r="G101" s="5" t="s">
        <v>61</v>
      </c>
      <c r="H101" s="62"/>
    </row>
    <row r="102" spans="1:8" ht="17" customHeight="1">
      <c r="A102" s="76"/>
      <c r="B102" s="19" t="s">
        <v>600</v>
      </c>
      <c r="C102" s="6" t="s">
        <v>235</v>
      </c>
      <c r="D102" s="136">
        <v>500</v>
      </c>
      <c r="E102" s="14"/>
      <c r="F102" s="23"/>
      <c r="G102" s="5" t="s">
        <v>61</v>
      </c>
      <c r="H102" s="62"/>
    </row>
    <row r="103" spans="1:8" ht="17" customHeight="1">
      <c r="A103" s="76"/>
      <c r="B103" s="19" t="s">
        <v>601</v>
      </c>
      <c r="C103" s="6" t="s">
        <v>602</v>
      </c>
      <c r="D103" s="136">
        <v>10000</v>
      </c>
      <c r="E103" s="14"/>
      <c r="F103" s="23"/>
      <c r="G103" s="5" t="s">
        <v>61</v>
      </c>
      <c r="H103" s="62"/>
    </row>
    <row r="104" spans="1:8" ht="17" customHeight="1">
      <c r="A104" s="76"/>
      <c r="B104" s="19" t="s">
        <v>603</v>
      </c>
      <c r="C104" s="6" t="s">
        <v>214</v>
      </c>
      <c r="D104" s="136">
        <v>1800</v>
      </c>
      <c r="E104" s="14"/>
      <c r="F104" s="23"/>
      <c r="G104" s="5" t="s">
        <v>61</v>
      </c>
      <c r="H104" s="62"/>
    </row>
    <row r="105" spans="1:8" ht="17" customHeight="1">
      <c r="A105" s="76"/>
      <c r="B105" s="19" t="s">
        <v>604</v>
      </c>
      <c r="C105" s="6" t="s">
        <v>215</v>
      </c>
      <c r="D105" s="136">
        <v>1200</v>
      </c>
      <c r="E105" s="14"/>
      <c r="F105" s="23"/>
      <c r="G105" s="5" t="s">
        <v>61</v>
      </c>
      <c r="H105" s="62"/>
    </row>
    <row r="106" spans="1:8" ht="17" customHeight="1">
      <c r="A106" s="76"/>
      <c r="B106" s="19" t="s">
        <v>605</v>
      </c>
      <c r="C106" s="6" t="s">
        <v>606</v>
      </c>
      <c r="D106" s="136">
        <v>0</v>
      </c>
      <c r="E106" s="14"/>
      <c r="F106" s="23"/>
      <c r="G106" s="5" t="s">
        <v>61</v>
      </c>
      <c r="H106" s="62"/>
    </row>
    <row r="107" spans="1:8" ht="17" customHeight="1">
      <c r="A107" s="76"/>
      <c r="B107" s="19" t="s">
        <v>607</v>
      </c>
      <c r="C107" s="6" t="s">
        <v>216</v>
      </c>
      <c r="D107" s="136">
        <v>100</v>
      </c>
      <c r="E107" s="14"/>
      <c r="F107" s="23"/>
      <c r="G107" s="5" t="s">
        <v>61</v>
      </c>
      <c r="H107" s="62"/>
    </row>
    <row r="108" spans="1:8" ht="17" customHeight="1">
      <c r="A108" s="76"/>
      <c r="B108" s="19" t="s">
        <v>608</v>
      </c>
      <c r="C108" s="6" t="s">
        <v>609</v>
      </c>
      <c r="D108" s="136">
        <v>500</v>
      </c>
      <c r="E108" s="14"/>
      <c r="F108" s="23"/>
      <c r="G108" s="5" t="s">
        <v>61</v>
      </c>
      <c r="H108" s="62"/>
    </row>
    <row r="109" spans="1:8" ht="17" customHeight="1">
      <c r="A109" s="76"/>
      <c r="B109" s="19" t="s">
        <v>610</v>
      </c>
      <c r="C109" s="6" t="s">
        <v>611</v>
      </c>
      <c r="D109" s="136">
        <v>1400</v>
      </c>
      <c r="E109" s="14"/>
      <c r="F109" s="23"/>
      <c r="G109" s="5" t="s">
        <v>61</v>
      </c>
      <c r="H109" s="62"/>
    </row>
    <row r="110" spans="1:8" ht="17" customHeight="1">
      <c r="A110" s="76"/>
      <c r="B110" s="19" t="s">
        <v>612</v>
      </c>
      <c r="C110" s="6" t="s">
        <v>613</v>
      </c>
      <c r="D110" s="136">
        <v>0</v>
      </c>
      <c r="E110" s="14"/>
      <c r="F110" s="23"/>
      <c r="G110" s="5" t="s">
        <v>61</v>
      </c>
      <c r="H110" s="62"/>
    </row>
    <row r="111" spans="1:8" ht="17" customHeight="1">
      <c r="A111" s="76"/>
      <c r="B111" s="19" t="s">
        <v>614</v>
      </c>
      <c r="C111" s="6" t="s">
        <v>206</v>
      </c>
      <c r="D111" s="136">
        <v>500</v>
      </c>
      <c r="E111" s="14"/>
      <c r="F111" s="23"/>
      <c r="G111" s="5" t="s">
        <v>61</v>
      </c>
      <c r="H111" s="62"/>
    </row>
    <row r="112" spans="1:8" ht="17" customHeight="1">
      <c r="A112" s="76"/>
      <c r="B112" s="19" t="s">
        <v>615</v>
      </c>
      <c r="C112" s="6" t="s">
        <v>228</v>
      </c>
      <c r="D112" s="136">
        <v>7000</v>
      </c>
      <c r="E112" s="14"/>
      <c r="F112" s="23"/>
      <c r="G112" s="5" t="s">
        <v>61</v>
      </c>
      <c r="H112" s="62"/>
    </row>
    <row r="113" spans="1:8" ht="17" customHeight="1">
      <c r="A113" s="76"/>
      <c r="B113" s="19" t="s">
        <v>616</v>
      </c>
      <c r="C113" s="6" t="s">
        <v>134</v>
      </c>
      <c r="D113" s="136">
        <v>0</v>
      </c>
      <c r="E113" s="14"/>
      <c r="F113" s="23"/>
      <c r="G113" s="5" t="s">
        <v>61</v>
      </c>
      <c r="H113" s="62"/>
    </row>
    <row r="114" spans="1:8" ht="17" customHeight="1">
      <c r="A114" s="76"/>
      <c r="B114" s="19" t="s">
        <v>617</v>
      </c>
      <c r="C114" s="6" t="s">
        <v>236</v>
      </c>
      <c r="D114" s="136">
        <v>200</v>
      </c>
      <c r="E114" s="14"/>
      <c r="F114" s="23"/>
      <c r="G114" s="5" t="s">
        <v>61</v>
      </c>
      <c r="H114" s="62"/>
    </row>
    <row r="115" spans="1:8" ht="17" customHeight="1">
      <c r="A115" s="76"/>
      <c r="B115" s="19" t="s">
        <v>618</v>
      </c>
      <c r="C115" s="6" t="s">
        <v>237</v>
      </c>
      <c r="D115" s="136">
        <v>1000</v>
      </c>
      <c r="E115" s="14"/>
      <c r="F115" s="23"/>
      <c r="G115" s="5" t="s">
        <v>61</v>
      </c>
      <c r="H115" s="62"/>
    </row>
    <row r="116" spans="1:8" ht="17" customHeight="1">
      <c r="A116" s="76"/>
      <c r="B116" s="19" t="s">
        <v>619</v>
      </c>
      <c r="C116" s="6" t="s">
        <v>238</v>
      </c>
      <c r="D116" s="136">
        <v>1000</v>
      </c>
      <c r="E116" s="14"/>
      <c r="F116" s="23"/>
      <c r="G116" s="5" t="s">
        <v>61</v>
      </c>
      <c r="H116" s="62"/>
    </row>
    <row r="117" spans="1:8" ht="17" customHeight="1">
      <c r="A117" s="76"/>
      <c r="B117" s="19" t="s">
        <v>620</v>
      </c>
      <c r="C117" s="6" t="s">
        <v>239</v>
      </c>
      <c r="D117" s="136">
        <v>1000</v>
      </c>
      <c r="E117" s="14"/>
      <c r="F117" s="23"/>
      <c r="G117" s="5" t="s">
        <v>61</v>
      </c>
      <c r="H117" s="62"/>
    </row>
    <row r="118" spans="1:8" ht="17" customHeight="1">
      <c r="A118" s="76"/>
      <c r="B118" s="19" t="s">
        <v>621</v>
      </c>
      <c r="C118" s="6" t="s">
        <v>414</v>
      </c>
      <c r="D118" s="136">
        <v>500</v>
      </c>
      <c r="E118" s="14"/>
      <c r="F118" s="23"/>
      <c r="G118" s="5" t="s">
        <v>61</v>
      </c>
      <c r="H118" s="62"/>
    </row>
    <row r="119" spans="1:8" ht="17" customHeight="1">
      <c r="A119" s="76"/>
      <c r="B119" s="19" t="s">
        <v>622</v>
      </c>
      <c r="C119" s="6" t="s">
        <v>623</v>
      </c>
      <c r="D119" s="136">
        <v>0</v>
      </c>
      <c r="E119" s="14"/>
      <c r="F119" s="23"/>
      <c r="G119" s="5" t="s">
        <v>61</v>
      </c>
      <c r="H119" s="62"/>
    </row>
    <row r="120" spans="1:8" ht="17" customHeight="1">
      <c r="A120" s="76"/>
      <c r="B120" s="19" t="s">
        <v>624</v>
      </c>
      <c r="C120" s="6" t="s">
        <v>212</v>
      </c>
      <c r="D120" s="136">
        <v>300</v>
      </c>
      <c r="E120" s="14"/>
      <c r="F120" s="23"/>
      <c r="G120" s="5" t="s">
        <v>61</v>
      </c>
      <c r="H120" s="62"/>
    </row>
    <row r="121" spans="1:8" ht="17" customHeight="1">
      <c r="A121" s="76"/>
      <c r="B121" s="19" t="s">
        <v>625</v>
      </c>
      <c r="C121" s="6" t="s">
        <v>213</v>
      </c>
      <c r="D121" s="136">
        <v>200</v>
      </c>
      <c r="E121" s="14"/>
      <c r="F121" s="23"/>
      <c r="G121" s="5" t="s">
        <v>61</v>
      </c>
      <c r="H121" s="62"/>
    </row>
    <row r="122" spans="1:8" ht="17" customHeight="1">
      <c r="A122" s="76"/>
      <c r="B122" s="19" t="s">
        <v>626</v>
      </c>
      <c r="C122" s="6" t="s">
        <v>297</v>
      </c>
      <c r="D122" s="136">
        <v>11875</v>
      </c>
      <c r="E122" s="14"/>
      <c r="F122" s="23"/>
      <c r="G122" s="5" t="s">
        <v>61</v>
      </c>
      <c r="H122" s="62"/>
    </row>
    <row r="123" spans="1:8" ht="17" customHeight="1">
      <c r="A123" s="76"/>
      <c r="B123" s="19" t="s">
        <v>627</v>
      </c>
      <c r="C123" s="6" t="s">
        <v>268</v>
      </c>
      <c r="D123" s="136">
        <v>0</v>
      </c>
      <c r="E123" s="14"/>
      <c r="F123" s="23"/>
      <c r="G123" s="5" t="s">
        <v>61</v>
      </c>
      <c r="H123" s="62"/>
    </row>
    <row r="124" spans="1:8" ht="17" customHeight="1">
      <c r="A124" s="76"/>
      <c r="B124" s="19" t="s">
        <v>628</v>
      </c>
      <c r="C124" s="6" t="s">
        <v>255</v>
      </c>
      <c r="D124" s="136">
        <v>1004</v>
      </c>
      <c r="E124" s="14"/>
      <c r="F124" s="23"/>
      <c r="G124" s="5" t="s">
        <v>61</v>
      </c>
      <c r="H124" s="62"/>
    </row>
    <row r="125" spans="1:8" ht="17" customHeight="1">
      <c r="A125" s="76"/>
      <c r="B125" s="19" t="s">
        <v>629</v>
      </c>
      <c r="C125" s="6" t="s">
        <v>298</v>
      </c>
      <c r="D125" s="136">
        <v>198896</v>
      </c>
      <c r="E125" s="14"/>
      <c r="F125" s="23"/>
      <c r="G125" s="5" t="s">
        <v>61</v>
      </c>
      <c r="H125" s="62"/>
    </row>
    <row r="126" spans="1:8" ht="17" customHeight="1">
      <c r="A126" s="76"/>
      <c r="B126" s="19" t="s">
        <v>630</v>
      </c>
      <c r="C126" s="6" t="s">
        <v>631</v>
      </c>
      <c r="D126" s="136">
        <v>0</v>
      </c>
      <c r="E126" s="14"/>
      <c r="F126" s="23"/>
      <c r="G126" s="5" t="s">
        <v>61</v>
      </c>
      <c r="H126" s="62"/>
    </row>
    <row r="127" spans="1:8" ht="17" customHeight="1">
      <c r="A127" s="76"/>
      <c r="B127" s="19" t="s">
        <v>632</v>
      </c>
      <c r="C127" s="6" t="s">
        <v>256</v>
      </c>
      <c r="D127" s="136">
        <v>61377</v>
      </c>
      <c r="E127" s="14"/>
      <c r="F127" s="23"/>
      <c r="G127" s="5" t="s">
        <v>61</v>
      </c>
      <c r="H127" s="62"/>
    </row>
    <row r="128" spans="1:8" ht="17" customHeight="1">
      <c r="A128" s="76"/>
      <c r="B128" s="19" t="s">
        <v>633</v>
      </c>
      <c r="C128" s="6" t="s">
        <v>257</v>
      </c>
      <c r="D128" s="136">
        <v>812073</v>
      </c>
      <c r="E128" s="14" t="s">
        <v>14</v>
      </c>
      <c r="F128" s="23"/>
      <c r="G128" s="5" t="s">
        <v>61</v>
      </c>
      <c r="H128" s="62"/>
    </row>
    <row r="129" spans="1:8" ht="17" customHeight="1">
      <c r="A129" s="76"/>
      <c r="B129" s="19" t="s">
        <v>634</v>
      </c>
      <c r="C129" s="6" t="s">
        <v>258</v>
      </c>
      <c r="D129" s="136">
        <v>531983</v>
      </c>
      <c r="E129" s="14"/>
      <c r="F129" s="23"/>
      <c r="G129" s="5" t="s">
        <v>61</v>
      </c>
      <c r="H129" s="62"/>
    </row>
    <row r="130" spans="1:8" ht="17" customHeight="1">
      <c r="A130" s="76"/>
      <c r="C130" s="118" t="s">
        <v>635</v>
      </c>
      <c r="D130" s="66"/>
      <c r="E130" s="14"/>
      <c r="F130" s="74">
        <f>SUM(D5:D129)</f>
        <v>37886302</v>
      </c>
      <c r="G130" s="5" t="s">
        <v>14</v>
      </c>
      <c r="H130" s="62"/>
    </row>
    <row r="131" spans="1:8" ht="17.5" customHeight="1">
      <c r="A131" s="50"/>
      <c r="C131" s="131"/>
      <c r="D131" s="78"/>
      <c r="E131" s="7"/>
      <c r="F131" s="130"/>
      <c r="G131" s="64"/>
      <c r="H131" s="62"/>
    </row>
    <row r="132" spans="1:8" ht="13.25" customHeight="1">
      <c r="A132" s="133">
        <v>43445</v>
      </c>
      <c r="B132" s="138" t="s">
        <v>58</v>
      </c>
      <c r="C132" s="49" t="s">
        <v>59</v>
      </c>
      <c r="D132" s="66">
        <v>6475</v>
      </c>
      <c r="E132" s="136"/>
      <c r="F132" s="63" t="s">
        <v>280</v>
      </c>
      <c r="G132" s="5" t="s">
        <v>61</v>
      </c>
      <c r="H132" s="62" t="s">
        <v>31</v>
      </c>
    </row>
    <row r="133" spans="1:8" ht="13.25" customHeight="1">
      <c r="A133" s="133"/>
      <c r="B133" s="139" t="s">
        <v>14</v>
      </c>
      <c r="C133" s="118" t="s">
        <v>636</v>
      </c>
      <c r="D133" s="66"/>
      <c r="E133" s="136"/>
      <c r="F133" s="63" t="s">
        <v>14</v>
      </c>
      <c r="G133" s="5" t="s">
        <v>14</v>
      </c>
      <c r="H133" s="62">
        <v>13332</v>
      </c>
    </row>
    <row r="134" spans="1:8" ht="17.5" customHeight="1">
      <c r="A134" s="50"/>
      <c r="C134" s="131"/>
      <c r="D134" s="78"/>
      <c r="E134" s="7"/>
      <c r="F134" s="130"/>
      <c r="G134" s="64"/>
      <c r="H134" s="62"/>
    </row>
    <row r="135" spans="1:8" ht="17.5" customHeight="1">
      <c r="A135" s="50"/>
      <c r="B135" s="3"/>
      <c r="C135" s="30" t="s">
        <v>637</v>
      </c>
      <c r="D135" s="7"/>
      <c r="E135" s="7"/>
      <c r="F135" s="63"/>
      <c r="G135" s="64"/>
      <c r="H135" s="62"/>
    </row>
    <row r="136" spans="1:8" ht="13.25" customHeight="1">
      <c r="A136" s="133">
        <v>43445</v>
      </c>
      <c r="B136" s="134" t="s">
        <v>62</v>
      </c>
      <c r="C136" s="134" t="s">
        <v>63</v>
      </c>
      <c r="D136" s="66">
        <v>111646.72</v>
      </c>
      <c r="E136" s="66"/>
      <c r="F136" s="129" t="s">
        <v>14</v>
      </c>
      <c r="G136" s="5" t="s">
        <v>61</v>
      </c>
      <c r="H136" s="62" t="s">
        <v>657</v>
      </c>
    </row>
    <row r="137" spans="1:8" ht="13.25" customHeight="1">
      <c r="A137" s="133"/>
      <c r="B137" s="135" t="s">
        <v>64</v>
      </c>
      <c r="C137" s="134" t="s">
        <v>92</v>
      </c>
      <c r="D137" s="66"/>
      <c r="E137" s="66">
        <f>+D136</f>
        <v>111646.72</v>
      </c>
      <c r="F137" s="129" t="s">
        <v>14</v>
      </c>
      <c r="G137" s="5" t="s">
        <v>61</v>
      </c>
      <c r="H137" s="62"/>
    </row>
    <row r="138" spans="1:8" ht="13.25" customHeight="1">
      <c r="A138" s="133"/>
      <c r="B138" s="134"/>
      <c r="C138" s="118" t="s">
        <v>638</v>
      </c>
      <c r="D138" s="66"/>
      <c r="E138" s="66"/>
      <c r="F138" s="129"/>
      <c r="G138" s="5" t="s">
        <v>14</v>
      </c>
      <c r="H138" s="62"/>
    </row>
    <row r="139" spans="1:8" ht="13.25" customHeight="1">
      <c r="A139" s="133"/>
      <c r="B139" s="134"/>
      <c r="C139" s="118"/>
      <c r="D139" s="66"/>
      <c r="E139" s="66"/>
      <c r="F139" s="129"/>
      <c r="G139" s="5"/>
      <c r="H139" s="62"/>
    </row>
    <row r="140" spans="1:8" ht="13.25" customHeight="1">
      <c r="A140" s="137" t="s">
        <v>431</v>
      </c>
      <c r="B140" s="134" t="s">
        <v>62</v>
      </c>
      <c r="C140" s="134" t="s">
        <v>63</v>
      </c>
      <c r="D140" s="136">
        <v>0</v>
      </c>
      <c r="E140" s="136"/>
      <c r="F140" s="63" t="s">
        <v>14</v>
      </c>
      <c r="G140" s="5" t="s">
        <v>61</v>
      </c>
      <c r="H140" s="62" t="s">
        <v>14</v>
      </c>
    </row>
    <row r="141" spans="1:8" ht="13.25" customHeight="1">
      <c r="A141" s="133"/>
      <c r="B141" s="49" t="s">
        <v>259</v>
      </c>
      <c r="C141" s="134" t="s">
        <v>435</v>
      </c>
      <c r="D141" s="136"/>
      <c r="E141" s="136">
        <f>+D140</f>
        <v>0</v>
      </c>
      <c r="F141" s="63" t="s">
        <v>14</v>
      </c>
      <c r="G141" s="5" t="s">
        <v>61</v>
      </c>
      <c r="H141" s="62"/>
    </row>
    <row r="142" spans="1:8" ht="13.25" customHeight="1">
      <c r="A142" s="133"/>
      <c r="B142" s="49"/>
      <c r="C142" s="118" t="s">
        <v>430</v>
      </c>
      <c r="D142" s="136"/>
      <c r="E142" s="136"/>
      <c r="F142" s="63"/>
      <c r="G142" s="5" t="s">
        <v>14</v>
      </c>
      <c r="H142" s="62"/>
    </row>
    <row r="143" spans="1:8" ht="13.25" customHeight="1">
      <c r="A143" s="133"/>
      <c r="B143" s="134"/>
      <c r="C143" s="118"/>
      <c r="D143" s="66"/>
      <c r="E143" s="66"/>
      <c r="F143" s="129"/>
      <c r="G143" s="5"/>
      <c r="H143" s="62"/>
    </row>
    <row r="144" spans="1:8" ht="13.25" customHeight="1">
      <c r="A144" s="137" t="s">
        <v>431</v>
      </c>
      <c r="B144" s="134" t="s">
        <v>62</v>
      </c>
      <c r="C144" s="134" t="s">
        <v>63</v>
      </c>
      <c r="D144" s="136">
        <v>0</v>
      </c>
      <c r="E144" s="136"/>
      <c r="F144" s="63" t="s">
        <v>14</v>
      </c>
      <c r="G144" s="5" t="s">
        <v>61</v>
      </c>
      <c r="H144" s="62" t="s">
        <v>14</v>
      </c>
    </row>
    <row r="145" spans="1:9" ht="13.25" customHeight="1">
      <c r="A145" s="133"/>
      <c r="B145" s="135" t="s">
        <v>260</v>
      </c>
      <c r="C145" s="134" t="s">
        <v>261</v>
      </c>
      <c r="D145" s="136"/>
      <c r="E145" s="136">
        <f>+D144</f>
        <v>0</v>
      </c>
      <c r="F145" s="63" t="s">
        <v>14</v>
      </c>
      <c r="G145" s="5" t="s">
        <v>61</v>
      </c>
      <c r="H145" s="62"/>
    </row>
    <row r="146" spans="1:9" ht="13.25" customHeight="1">
      <c r="A146" s="133"/>
      <c r="B146" s="49"/>
      <c r="C146" s="118" t="s">
        <v>639</v>
      </c>
      <c r="D146" s="136"/>
      <c r="E146" s="136"/>
      <c r="F146" s="63"/>
      <c r="G146" s="5" t="s">
        <v>14</v>
      </c>
      <c r="H146" s="62"/>
    </row>
    <row r="147" spans="1:9" ht="13.25" customHeight="1">
      <c r="A147" s="133"/>
      <c r="B147" s="49"/>
      <c r="C147" s="118"/>
      <c r="D147" s="136"/>
      <c r="E147" s="136"/>
      <c r="F147" s="63"/>
      <c r="G147" s="5"/>
      <c r="H147" s="62"/>
    </row>
    <row r="148" spans="1:9" ht="13.25" customHeight="1">
      <c r="A148" s="137" t="s">
        <v>431</v>
      </c>
      <c r="B148" s="134" t="s">
        <v>62</v>
      </c>
      <c r="C148" s="134" t="s">
        <v>63</v>
      </c>
      <c r="D148" s="136">
        <v>0</v>
      </c>
      <c r="E148" s="136"/>
      <c r="F148" s="63" t="s">
        <v>14</v>
      </c>
      <c r="G148" s="5" t="s">
        <v>61</v>
      </c>
      <c r="H148" s="62" t="s">
        <v>14</v>
      </c>
    </row>
    <row r="149" spans="1:9" ht="13.25" customHeight="1">
      <c r="A149" s="133"/>
      <c r="B149" s="135" t="s">
        <v>110</v>
      </c>
      <c r="C149" s="134" t="s">
        <v>54</v>
      </c>
      <c r="D149" s="136"/>
      <c r="E149" s="136">
        <f>+D148</f>
        <v>0</v>
      </c>
      <c r="F149" s="63" t="s">
        <v>14</v>
      </c>
      <c r="G149" s="5" t="s">
        <v>61</v>
      </c>
      <c r="H149" s="62" t="s">
        <v>14</v>
      </c>
    </row>
    <row r="150" spans="1:9" ht="13.25" customHeight="1">
      <c r="A150" s="133"/>
      <c r="B150" s="49"/>
      <c r="C150" s="118" t="s">
        <v>640</v>
      </c>
      <c r="D150" s="136"/>
      <c r="E150" s="136"/>
      <c r="F150" s="63"/>
      <c r="G150" s="5" t="s">
        <v>14</v>
      </c>
      <c r="H150" s="62"/>
    </row>
    <row r="151" spans="1:9" ht="13.25" customHeight="1">
      <c r="A151" s="133"/>
      <c r="B151" s="49"/>
      <c r="C151" s="118"/>
      <c r="D151" s="136"/>
      <c r="E151" s="136"/>
      <c r="F151" s="63" t="s">
        <v>14</v>
      </c>
      <c r="G151" s="5" t="s">
        <v>14</v>
      </c>
      <c r="H151" s="62"/>
    </row>
    <row r="152" spans="1:9" ht="13.25" customHeight="1">
      <c r="A152" s="133">
        <v>43605</v>
      </c>
      <c r="B152" s="134" t="s">
        <v>103</v>
      </c>
      <c r="C152" s="134" t="s">
        <v>60</v>
      </c>
      <c r="D152" s="136">
        <v>259002.26</v>
      </c>
      <c r="E152" s="136"/>
      <c r="F152" s="63"/>
      <c r="G152" s="5" t="s">
        <v>61</v>
      </c>
      <c r="H152" s="62" t="s">
        <v>658</v>
      </c>
    </row>
    <row r="153" spans="1:9" ht="13.25" customHeight="1">
      <c r="A153" s="133"/>
      <c r="B153" s="135" t="s">
        <v>659</v>
      </c>
      <c r="C153" s="134" t="s">
        <v>641</v>
      </c>
      <c r="D153" s="136"/>
      <c r="E153" s="136">
        <f>+D152</f>
        <v>259002.26</v>
      </c>
      <c r="F153" s="63"/>
      <c r="G153" s="5" t="s">
        <v>61</v>
      </c>
      <c r="H153" s="62"/>
    </row>
    <row r="154" spans="1:9" ht="13.25" customHeight="1">
      <c r="A154" s="133"/>
      <c r="B154" s="49"/>
      <c r="C154" s="118" t="s">
        <v>642</v>
      </c>
      <c r="D154" s="136"/>
      <c r="E154" s="136"/>
      <c r="F154" s="63"/>
      <c r="G154" s="5" t="s">
        <v>14</v>
      </c>
      <c r="H154" s="62"/>
    </row>
    <row r="155" spans="1:9" ht="13.25" customHeight="1">
      <c r="A155" s="133" t="s">
        <v>14</v>
      </c>
      <c r="B155" s="49"/>
      <c r="C155" s="118"/>
      <c r="D155" s="136"/>
      <c r="E155" s="136"/>
      <c r="F155" s="63"/>
      <c r="G155" s="5" t="s">
        <v>14</v>
      </c>
      <c r="H155" s="62"/>
    </row>
    <row r="156" spans="1:9" s="24" customFormat="1" ht="14" customHeight="1">
      <c r="A156" s="137" t="s">
        <v>431</v>
      </c>
      <c r="B156" s="141" t="s">
        <v>30</v>
      </c>
      <c r="C156" s="134" t="s">
        <v>436</v>
      </c>
      <c r="D156" s="66">
        <v>0</v>
      </c>
      <c r="E156" s="66"/>
      <c r="F156" s="42" t="s">
        <v>14</v>
      </c>
      <c r="G156" s="5" t="s">
        <v>61</v>
      </c>
      <c r="H156" s="62" t="s">
        <v>264</v>
      </c>
      <c r="I156"/>
    </row>
    <row r="157" spans="1:9" s="24" customFormat="1" ht="14" customHeight="1">
      <c r="A157" s="142"/>
      <c r="B157" s="143" t="s">
        <v>101</v>
      </c>
      <c r="C157" s="138" t="s">
        <v>98</v>
      </c>
      <c r="D157" s="66"/>
      <c r="E157" s="66">
        <f>+D156</f>
        <v>0</v>
      </c>
      <c r="F157" s="42" t="s">
        <v>14</v>
      </c>
      <c r="G157" s="5" t="s">
        <v>61</v>
      </c>
      <c r="H157" s="62"/>
      <c r="I157"/>
    </row>
    <row r="158" spans="1:9" s="24" customFormat="1" ht="14" customHeight="1">
      <c r="A158" s="140" t="s">
        <v>14</v>
      </c>
      <c r="B158" s="141" t="s">
        <v>121</v>
      </c>
      <c r="C158" s="134" t="s">
        <v>437</v>
      </c>
      <c r="D158" s="66">
        <v>0</v>
      </c>
      <c r="E158" s="66"/>
      <c r="F158" s="42" t="s">
        <v>14</v>
      </c>
      <c r="G158" s="5" t="s">
        <v>61</v>
      </c>
      <c r="H158" s="62"/>
      <c r="I158"/>
    </row>
    <row r="159" spans="1:9" s="24" customFormat="1" ht="14" customHeight="1">
      <c r="A159" s="142"/>
      <c r="B159" s="135" t="s">
        <v>438</v>
      </c>
      <c r="C159" s="135" t="s">
        <v>102</v>
      </c>
      <c r="D159" s="66"/>
      <c r="E159" s="66">
        <f>+D158</f>
        <v>0</v>
      </c>
      <c r="F159" s="81"/>
      <c r="G159" s="5" t="s">
        <v>61</v>
      </c>
      <c r="H159" s="19"/>
      <c r="I159"/>
    </row>
    <row r="160" spans="1:9" ht="14">
      <c r="A160" s="140"/>
      <c r="B160" s="49"/>
      <c r="C160" s="132" t="s">
        <v>643</v>
      </c>
      <c r="D160" s="136"/>
      <c r="E160" s="136"/>
      <c r="F160" s="42"/>
      <c r="G160" s="5"/>
      <c r="H160" s="62"/>
    </row>
    <row r="161" spans="1:9" ht="14">
      <c r="A161" s="140"/>
      <c r="B161" s="49"/>
      <c r="C161" s="132"/>
      <c r="D161" s="136"/>
      <c r="E161" s="136"/>
      <c r="F161" s="42"/>
      <c r="G161" s="5"/>
      <c r="H161" s="62"/>
    </row>
    <row r="162" spans="1:9" s="157" customFormat="1" ht="20">
      <c r="A162" s="156"/>
      <c r="B162" s="156"/>
      <c r="C162" s="158" t="s">
        <v>644</v>
      </c>
      <c r="D162" s="156"/>
      <c r="E162" s="156"/>
    </row>
    <row r="163" spans="1:9" ht="13.25" customHeight="1">
      <c r="A163" s="133"/>
      <c r="B163" s="49"/>
      <c r="C163" s="29" t="s">
        <v>77</v>
      </c>
      <c r="D163" s="136"/>
      <c r="E163" s="136"/>
      <c r="F163" s="63"/>
      <c r="G163" s="5" t="s">
        <v>14</v>
      </c>
      <c r="H163" s="62"/>
    </row>
    <row r="164" spans="1:9" ht="13.25" customHeight="1">
      <c r="A164" s="50" t="s">
        <v>653</v>
      </c>
      <c r="B164" s="49" t="s">
        <v>62</v>
      </c>
      <c r="C164" s="49" t="s">
        <v>78</v>
      </c>
      <c r="D164" s="66">
        <v>0</v>
      </c>
      <c r="E164" s="136"/>
      <c r="F164" s="63" t="s">
        <v>277</v>
      </c>
      <c r="G164" s="5" t="s">
        <v>61</v>
      </c>
      <c r="H164" s="62" t="s">
        <v>264</v>
      </c>
    </row>
    <row r="165" spans="1:9" ht="13.25" customHeight="1">
      <c r="A165" s="133"/>
      <c r="B165" s="135" t="s">
        <v>79</v>
      </c>
      <c r="C165" s="49" t="s">
        <v>80</v>
      </c>
      <c r="D165" s="136"/>
      <c r="E165" s="66">
        <f>+D164</f>
        <v>0</v>
      </c>
      <c r="F165" s="63" t="s">
        <v>278</v>
      </c>
      <c r="G165" s="5" t="s">
        <v>61</v>
      </c>
      <c r="H165" s="62"/>
    </row>
    <row r="166" spans="1:9" ht="13.25" customHeight="1">
      <c r="A166" s="133"/>
      <c r="B166" s="49"/>
      <c r="C166" s="144" t="s">
        <v>645</v>
      </c>
      <c r="D166" s="136"/>
      <c r="E166" s="136"/>
      <c r="F166" s="63"/>
      <c r="G166" s="5" t="s">
        <v>14</v>
      </c>
      <c r="H166" s="62"/>
    </row>
    <row r="167" spans="1:9" ht="13.25" customHeight="1">
      <c r="A167" s="133"/>
      <c r="B167" s="49"/>
      <c r="C167" s="144"/>
      <c r="D167" s="136"/>
      <c r="E167" s="136"/>
      <c r="F167" s="63"/>
      <c r="G167" s="5"/>
      <c r="H167" s="62"/>
    </row>
    <row r="168" spans="1:9" ht="21" customHeight="1">
      <c r="A168" s="133"/>
      <c r="B168" s="49"/>
      <c r="C168" s="158" t="s">
        <v>660</v>
      </c>
      <c r="D168" s="136"/>
      <c r="E168" s="136"/>
      <c r="F168" s="63"/>
      <c r="G168" s="5"/>
      <c r="H168" s="62"/>
    </row>
    <row r="169" spans="1:9" ht="14">
      <c r="A169" s="133"/>
      <c r="B169" s="49"/>
      <c r="C169" s="29" t="s">
        <v>646</v>
      </c>
      <c r="D169" s="136"/>
      <c r="E169" s="136"/>
      <c r="F169" s="63"/>
      <c r="G169" s="5"/>
      <c r="H169" s="62"/>
    </row>
    <row r="170" spans="1:9" ht="13.25" customHeight="1">
      <c r="A170" s="87"/>
      <c r="C170" s="30" t="s">
        <v>647</v>
      </c>
      <c r="D170" s="67"/>
      <c r="E170" s="55"/>
      <c r="F170" s="80"/>
      <c r="G170" s="4"/>
      <c r="H170" s="5"/>
      <c r="I170" s="69"/>
    </row>
    <row r="171" spans="1:9" ht="13.25" customHeight="1">
      <c r="A171" s="50">
        <v>43591</v>
      </c>
      <c r="B171" s="9" t="s">
        <v>79</v>
      </c>
      <c r="C171" s="9" t="s">
        <v>9</v>
      </c>
      <c r="D171" s="14">
        <v>0</v>
      </c>
      <c r="E171" s="14" t="s">
        <v>14</v>
      </c>
      <c r="F171" s="70" t="s">
        <v>279</v>
      </c>
      <c r="G171" s="68" t="s">
        <v>72</v>
      </c>
      <c r="H171" s="5" t="s">
        <v>264</v>
      </c>
      <c r="I171" s="69"/>
    </row>
    <row r="172" spans="1:9" ht="13">
      <c r="A172" s="50"/>
      <c r="B172" s="11" t="s">
        <v>50</v>
      </c>
      <c r="C172" s="9" t="s">
        <v>648</v>
      </c>
      <c r="D172" s="9"/>
      <c r="E172" s="14">
        <f>+D171</f>
        <v>0</v>
      </c>
      <c r="F172" s="70" t="str">
        <f>+E171</f>
        <v xml:space="preserve"> </v>
      </c>
      <c r="G172" s="68" t="s">
        <v>72</v>
      </c>
      <c r="H172" s="5" t="s">
        <v>14</v>
      </c>
    </row>
    <row r="173" spans="1:9" ht="13">
      <c r="A173" s="50"/>
      <c r="B173" s="11"/>
      <c r="C173" s="26" t="s">
        <v>496</v>
      </c>
      <c r="D173" s="26"/>
      <c r="E173" s="18"/>
      <c r="F173" s="80" t="s">
        <v>14</v>
      </c>
      <c r="G173" s="68" t="s">
        <v>72</v>
      </c>
      <c r="H173" s="5"/>
    </row>
    <row r="174" spans="1:9" ht="13">
      <c r="A174" s="50"/>
      <c r="B174" s="159" t="s">
        <v>649</v>
      </c>
      <c r="C174" s="160" t="s">
        <v>480</v>
      </c>
      <c r="D174" s="161"/>
      <c r="E174" s="162"/>
      <c r="F174" s="80"/>
      <c r="G174" s="68" t="s">
        <v>72</v>
      </c>
      <c r="H174" s="5"/>
    </row>
    <row r="175" spans="1:9" ht="13">
      <c r="A175" s="50"/>
      <c r="B175" s="159"/>
      <c r="C175" s="160" t="s">
        <v>481</v>
      </c>
      <c r="D175" s="161"/>
      <c r="E175" s="162"/>
      <c r="F175" s="80"/>
      <c r="G175" s="68" t="s">
        <v>72</v>
      </c>
      <c r="H175" s="5"/>
    </row>
    <row r="176" spans="1:9" ht="13">
      <c r="A176" s="50"/>
      <c r="B176" s="159"/>
      <c r="C176" s="160" t="s">
        <v>492</v>
      </c>
      <c r="D176" s="161"/>
      <c r="E176" s="162"/>
      <c r="F176" s="80" t="s">
        <v>14</v>
      </c>
      <c r="G176" s="68" t="s">
        <v>72</v>
      </c>
      <c r="H176" s="5"/>
    </row>
    <row r="177" spans="1:9" ht="13">
      <c r="A177" s="50"/>
      <c r="B177" s="159"/>
      <c r="C177" s="160" t="s">
        <v>491</v>
      </c>
      <c r="D177" s="161"/>
      <c r="E177" s="162"/>
      <c r="F177" s="95">
        <f>1887+1400+2128.84+3218.16</f>
        <v>8634</v>
      </c>
      <c r="G177" s="68" t="s">
        <v>72</v>
      </c>
      <c r="H177" s="5"/>
    </row>
    <row r="178" spans="1:9" ht="13">
      <c r="A178" s="50"/>
      <c r="B178" s="11"/>
      <c r="C178" s="148"/>
      <c r="D178" s="26"/>
      <c r="E178" s="18"/>
      <c r="F178" s="95"/>
      <c r="G178" s="68"/>
      <c r="H178" s="5"/>
    </row>
    <row r="179" spans="1:9" ht="15.5">
      <c r="A179" s="50"/>
      <c r="B179" s="11"/>
      <c r="C179" s="30" t="s">
        <v>650</v>
      </c>
      <c r="D179" s="3"/>
      <c r="E179" s="14"/>
      <c r="F179" s="80"/>
      <c r="G179" s="68"/>
      <c r="H179" s="5"/>
    </row>
    <row r="180" spans="1:9" s="49" customFormat="1" ht="12.75" customHeight="1">
      <c r="A180" s="50">
        <v>43591</v>
      </c>
      <c r="B180" s="9" t="s">
        <v>79</v>
      </c>
      <c r="C180" s="9" t="s">
        <v>9</v>
      </c>
      <c r="D180" s="14">
        <v>0</v>
      </c>
      <c r="E180" s="14" t="s">
        <v>14</v>
      </c>
      <c r="F180" s="98" t="s">
        <v>652</v>
      </c>
      <c r="G180" s="68" t="s">
        <v>72</v>
      </c>
      <c r="H180" s="5" t="s">
        <v>264</v>
      </c>
    </row>
    <row r="181" spans="1:9" s="2" customFormat="1" ht="13.5" customHeight="1">
      <c r="A181" s="50"/>
      <c r="B181" s="11" t="s">
        <v>50</v>
      </c>
      <c r="C181" s="9" t="s">
        <v>478</v>
      </c>
      <c r="D181" s="9"/>
      <c r="E181" s="14">
        <f>+D180</f>
        <v>0</v>
      </c>
      <c r="F181" s="70" t="s">
        <v>651</v>
      </c>
      <c r="G181" s="68" t="s">
        <v>72</v>
      </c>
      <c r="H181" s="5" t="s">
        <v>14</v>
      </c>
    </row>
    <row r="182" spans="1:9" ht="13">
      <c r="A182" s="50"/>
      <c r="B182" s="11"/>
      <c r="C182" s="26" t="s">
        <v>498</v>
      </c>
      <c r="D182" s="26"/>
      <c r="E182" s="18"/>
      <c r="F182" s="80"/>
      <c r="G182" s="68"/>
      <c r="H182" s="5"/>
    </row>
    <row r="183" spans="1:9" ht="13">
      <c r="A183" s="50"/>
      <c r="B183" s="159" t="s">
        <v>649</v>
      </c>
      <c r="C183" s="161" t="s">
        <v>497</v>
      </c>
      <c r="D183" s="161"/>
      <c r="E183" s="162"/>
      <c r="F183" s="80"/>
      <c r="G183" s="68"/>
      <c r="H183" s="5"/>
    </row>
    <row r="184" spans="1:9" ht="13.25" customHeight="1">
      <c r="A184" s="50"/>
      <c r="B184" s="159"/>
      <c r="C184" s="161" t="s">
        <v>499</v>
      </c>
      <c r="D184" s="161"/>
      <c r="E184" s="162"/>
      <c r="F184" s="80"/>
      <c r="G184" s="68"/>
      <c r="H184" s="5"/>
    </row>
    <row r="185" spans="1:9" ht="13.25" customHeight="1">
      <c r="A185" s="50"/>
      <c r="B185" s="11"/>
      <c r="C185" s="26"/>
      <c r="D185" s="26"/>
      <c r="E185" s="18"/>
      <c r="F185" s="80"/>
      <c r="G185" s="68"/>
      <c r="H185" s="5"/>
    </row>
    <row r="186" spans="1:9" s="24" customFormat="1" ht="14" customHeight="1">
      <c r="A186" s="46"/>
      <c r="B186" s="49"/>
      <c r="C186" s="77" t="s">
        <v>484</v>
      </c>
      <c r="D186" s="48"/>
      <c r="E186" s="48"/>
      <c r="F186" s="23" t="s">
        <v>148</v>
      </c>
      <c r="G186" s="29" t="s">
        <v>61</v>
      </c>
      <c r="H186" s="7" t="s">
        <v>32</v>
      </c>
      <c r="I186"/>
    </row>
    <row r="187" spans="1:9" ht="13.25" customHeight="1">
      <c r="A187" s="50" t="s">
        <v>14</v>
      </c>
      <c r="B187" s="9" t="s">
        <v>485</v>
      </c>
      <c r="C187" s="3" t="s">
        <v>494</v>
      </c>
      <c r="D187" s="14">
        <v>1887</v>
      </c>
      <c r="E187" s="14"/>
      <c r="F187" s="70" t="s">
        <v>654</v>
      </c>
      <c r="G187" s="29" t="s">
        <v>61</v>
      </c>
      <c r="H187" s="149" t="s">
        <v>14</v>
      </c>
    </row>
    <row r="188" spans="1:9" ht="13.25" customHeight="1">
      <c r="A188" s="50"/>
      <c r="B188" s="9" t="s">
        <v>486</v>
      </c>
      <c r="C188" s="3" t="s">
        <v>493</v>
      </c>
      <c r="D188" s="14">
        <v>1400</v>
      </c>
      <c r="E188" s="14"/>
      <c r="F188" s="70"/>
      <c r="G188" s="29" t="s">
        <v>61</v>
      </c>
      <c r="H188" s="7"/>
    </row>
    <row r="189" spans="1:9" ht="13.25" customHeight="1">
      <c r="A189" s="50"/>
      <c r="B189" s="9" t="s">
        <v>487</v>
      </c>
      <c r="C189" s="3" t="s">
        <v>488</v>
      </c>
      <c r="D189" s="14">
        <v>2128.84</v>
      </c>
      <c r="E189" s="14"/>
      <c r="F189" s="70"/>
      <c r="G189" s="29" t="s">
        <v>61</v>
      </c>
      <c r="H189" s="7"/>
    </row>
    <row r="190" spans="1:9" ht="13.25" customHeight="1">
      <c r="A190" s="50"/>
      <c r="B190" s="9" t="s">
        <v>489</v>
      </c>
      <c r="C190" s="3" t="s">
        <v>490</v>
      </c>
      <c r="D190" s="14">
        <v>3218.16</v>
      </c>
      <c r="E190" s="14"/>
      <c r="F190" s="95" t="s">
        <v>14</v>
      </c>
      <c r="G190" s="29" t="s">
        <v>61</v>
      </c>
      <c r="H190" s="7"/>
    </row>
    <row r="191" spans="1:9" s="24" customFormat="1" ht="14" customHeight="1">
      <c r="A191" s="40"/>
      <c r="B191" s="4" t="s">
        <v>14</v>
      </c>
      <c r="C191" s="8" t="s">
        <v>479</v>
      </c>
      <c r="D191" s="14"/>
      <c r="E191" s="14"/>
      <c r="F191" s="69"/>
      <c r="G191" s="5"/>
      <c r="H191" s="7"/>
      <c r="I191"/>
    </row>
    <row r="192" spans="1:9" s="24" customFormat="1" ht="14" customHeight="1">
      <c r="A192" s="40"/>
      <c r="B192" s="4"/>
      <c r="C192" s="8"/>
      <c r="D192" s="14"/>
      <c r="E192" s="14"/>
      <c r="F192" s="69"/>
      <c r="G192" s="5"/>
      <c r="H192" s="7"/>
      <c r="I192"/>
    </row>
    <row r="193" spans="1:9" s="24" customFormat="1" ht="14" customHeight="1">
      <c r="A193" s="46"/>
      <c r="B193" s="49"/>
      <c r="C193" s="77" t="s">
        <v>483</v>
      </c>
      <c r="D193" s="48"/>
      <c r="E193" s="48"/>
      <c r="F193" s="23" t="s">
        <v>148</v>
      </c>
      <c r="G193" s="29" t="s">
        <v>61</v>
      </c>
      <c r="H193" s="7" t="s">
        <v>32</v>
      </c>
      <c r="I193"/>
    </row>
    <row r="194" spans="1:9" s="24" customFormat="1" ht="14" customHeight="1">
      <c r="A194" s="50" t="s">
        <v>14</v>
      </c>
      <c r="B194" s="9" t="s">
        <v>81</v>
      </c>
      <c r="C194" s="3" t="s">
        <v>482</v>
      </c>
      <c r="D194" s="14">
        <v>102500</v>
      </c>
      <c r="E194" s="14"/>
      <c r="F194" s="70" t="s">
        <v>654</v>
      </c>
      <c r="G194" s="5" t="s">
        <v>14</v>
      </c>
      <c r="H194" s="149" t="s">
        <v>14</v>
      </c>
      <c r="I194"/>
    </row>
    <row r="195" spans="1:9" s="24" customFormat="1" ht="14" customHeight="1">
      <c r="A195" s="40"/>
      <c r="B195" s="4"/>
      <c r="C195" s="8" t="s">
        <v>495</v>
      </c>
      <c r="D195" s="14"/>
      <c r="E195" s="14"/>
      <c r="F195" s="69"/>
      <c r="G195" s="5"/>
      <c r="H195" s="7"/>
      <c r="I195"/>
    </row>
    <row r="196" spans="1:9" ht="13.25" customHeight="1">
      <c r="A196" s="50"/>
      <c r="B196" s="11"/>
      <c r="C196" s="26"/>
      <c r="D196" s="26"/>
      <c r="E196" s="18"/>
      <c r="F196" s="80"/>
      <c r="G196" s="68"/>
      <c r="H196" s="5"/>
    </row>
    <row r="197" spans="1:9" ht="13.25" customHeight="1">
      <c r="A197" s="88"/>
      <c r="B197" s="39"/>
      <c r="C197" s="30" t="s">
        <v>655</v>
      </c>
      <c r="D197" s="22"/>
      <c r="E197" s="22"/>
      <c r="F197" s="42"/>
      <c r="G197" s="5"/>
      <c r="H197" s="62"/>
    </row>
    <row r="198" spans="1:9" s="24" customFormat="1" ht="14" customHeight="1">
      <c r="A198" s="133" t="s">
        <v>14</v>
      </c>
      <c r="B198" s="49" t="s">
        <v>262</v>
      </c>
      <c r="C198" s="134" t="s">
        <v>263</v>
      </c>
      <c r="D198" s="66">
        <v>25000</v>
      </c>
      <c r="E198" s="66"/>
      <c r="F198" s="163" t="s">
        <v>433</v>
      </c>
      <c r="G198" s="29" t="s">
        <v>61</v>
      </c>
      <c r="H198" s="164" t="s">
        <v>303</v>
      </c>
      <c r="I198"/>
    </row>
    <row r="199" spans="1:9" s="24" customFormat="1" ht="14" customHeight="1">
      <c r="A199" s="133"/>
      <c r="B199" s="49" t="s">
        <v>299</v>
      </c>
      <c r="C199" s="134" t="s">
        <v>300</v>
      </c>
      <c r="D199" s="66">
        <v>25000</v>
      </c>
      <c r="E199" s="66"/>
      <c r="F199" s="163" t="s">
        <v>434</v>
      </c>
      <c r="G199" s="29" t="s">
        <v>61</v>
      </c>
      <c r="H199" s="164"/>
      <c r="I199"/>
    </row>
    <row r="200" spans="1:9" s="24" customFormat="1" ht="14" customHeight="1">
      <c r="A200" s="133"/>
      <c r="B200" s="49" t="s">
        <v>301</v>
      </c>
      <c r="C200" s="134" t="s">
        <v>302</v>
      </c>
      <c r="D200" s="66">
        <v>50000</v>
      </c>
      <c r="E200" s="66"/>
      <c r="F200" s="163"/>
      <c r="G200" s="29" t="s">
        <v>61</v>
      </c>
      <c r="H200" s="164"/>
      <c r="I200"/>
    </row>
    <row r="201" spans="1:9" s="24" customFormat="1" ht="14" customHeight="1">
      <c r="A201" s="133"/>
      <c r="B201" s="135" t="s">
        <v>44</v>
      </c>
      <c r="C201" s="135" t="s">
        <v>84</v>
      </c>
      <c r="D201" s="66" t="s">
        <v>14</v>
      </c>
      <c r="E201" s="66">
        <f>SUM(D198:D200)</f>
        <v>100000</v>
      </c>
      <c r="F201" s="163" t="s">
        <v>14</v>
      </c>
      <c r="G201" s="29" t="s">
        <v>61</v>
      </c>
      <c r="H201" s="164"/>
      <c r="I201"/>
    </row>
    <row r="202" spans="1:9" ht="13.25" customHeight="1">
      <c r="A202" s="133"/>
      <c r="B202" s="49"/>
      <c r="C202" s="134"/>
      <c r="D202" s="66"/>
      <c r="E202" s="66"/>
      <c r="F202" s="163"/>
      <c r="G202" s="29"/>
      <c r="H202" s="164"/>
    </row>
    <row r="203" spans="1:9" ht="14">
      <c r="A203" s="133"/>
      <c r="B203" s="49" t="s">
        <v>89</v>
      </c>
      <c r="C203" s="134" t="s">
        <v>76</v>
      </c>
      <c r="D203" s="66">
        <v>100000</v>
      </c>
      <c r="E203" s="66"/>
      <c r="F203" s="163" t="s">
        <v>14</v>
      </c>
      <c r="G203" s="29" t="s">
        <v>61</v>
      </c>
      <c r="H203" s="164" t="s">
        <v>14</v>
      </c>
    </row>
    <row r="204" spans="1:9" ht="14">
      <c r="A204" s="133"/>
      <c r="B204" s="135" t="s">
        <v>122</v>
      </c>
      <c r="C204" s="135" t="s">
        <v>11</v>
      </c>
      <c r="D204" s="66"/>
      <c r="E204" s="66">
        <f>+D203</f>
        <v>100000</v>
      </c>
      <c r="F204" s="163"/>
      <c r="G204" s="29" t="s">
        <v>61</v>
      </c>
      <c r="H204" s="164"/>
    </row>
    <row r="205" spans="1:9" ht="14">
      <c r="A205" s="133"/>
      <c r="B205" s="135"/>
      <c r="C205" s="132" t="s">
        <v>656</v>
      </c>
      <c r="D205" s="66"/>
      <c r="E205" s="66"/>
      <c r="F205" s="163"/>
      <c r="G205" s="29"/>
      <c r="H205" s="164"/>
    </row>
  </sheetData>
  <printOptions gridLines="1"/>
  <pageMargins left="0.7" right="0.7" top="0.75" bottom="0.75" header="0.3" footer="0.3"/>
  <pageSetup scale="65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5"/>
  <sheetViews>
    <sheetView topLeftCell="A22" workbookViewId="0">
      <selection activeCell="K46" sqref="K46"/>
    </sheetView>
  </sheetViews>
  <sheetFormatPr defaultRowHeight="13"/>
  <cols>
    <col min="1" max="1" width="9" style="107" customWidth="1"/>
    <col min="2" max="2" width="27.81640625" style="6" customWidth="1"/>
    <col min="3" max="3" width="54.54296875" customWidth="1"/>
    <col min="4" max="4" width="13.54296875" style="14" customWidth="1"/>
    <col min="5" max="5" width="13" style="14" customWidth="1"/>
    <col min="6" max="6" width="3.1796875" style="4" customWidth="1"/>
    <col min="7" max="7" width="8.1796875" style="5" customWidth="1"/>
    <col min="8" max="8" width="10.453125" style="7" customWidth="1"/>
    <col min="9" max="9" width="9.1796875" hidden="1" customWidth="1"/>
    <col min="10" max="10" width="10.453125" style="7" customWidth="1"/>
  </cols>
  <sheetData>
    <row r="1" spans="1:10" ht="15.5">
      <c r="A1" s="44" t="s">
        <v>14</v>
      </c>
      <c r="B1" s="19" t="s">
        <v>99</v>
      </c>
      <c r="C1" s="21" t="s">
        <v>324</v>
      </c>
      <c r="D1" s="97" t="s">
        <v>305</v>
      </c>
      <c r="E1" s="19"/>
      <c r="F1" s="13" t="s">
        <v>85</v>
      </c>
      <c r="G1" s="7"/>
    </row>
    <row r="2" spans="1:10" ht="15.5">
      <c r="A2" s="44"/>
      <c r="B2" s="19"/>
      <c r="C2" s="13"/>
      <c r="D2" s="33" t="s">
        <v>14</v>
      </c>
      <c r="E2" s="33"/>
      <c r="F2" s="13"/>
      <c r="G2" s="7"/>
    </row>
    <row r="3" spans="1:10" ht="15.5">
      <c r="A3" s="45" t="s">
        <v>15</v>
      </c>
      <c r="B3" s="20" t="s">
        <v>16</v>
      </c>
      <c r="C3" s="20" t="s">
        <v>17</v>
      </c>
      <c r="D3" s="34" t="s">
        <v>18</v>
      </c>
      <c r="E3" s="34" t="s">
        <v>19</v>
      </c>
      <c r="F3" s="13"/>
      <c r="G3" s="98"/>
    </row>
    <row r="4" spans="1:10" ht="14">
      <c r="A4" s="46"/>
      <c r="B4" s="47"/>
      <c r="C4" s="37"/>
      <c r="D4" s="48"/>
      <c r="E4" s="48"/>
      <c r="F4" s="29"/>
      <c r="G4" s="7"/>
    </row>
    <row r="5" spans="1:10" ht="14">
      <c r="A5" s="40"/>
      <c r="C5" s="23" t="s">
        <v>306</v>
      </c>
      <c r="F5" s="29"/>
      <c r="G5" s="7"/>
    </row>
    <row r="6" spans="1:10" ht="14">
      <c r="A6" s="50">
        <v>42916</v>
      </c>
      <c r="B6" s="6" t="s">
        <v>38</v>
      </c>
      <c r="C6" t="s">
        <v>307</v>
      </c>
      <c r="D6" s="14">
        <v>10400</v>
      </c>
      <c r="F6" s="29" t="s">
        <v>61</v>
      </c>
      <c r="G6" s="7" t="s">
        <v>325</v>
      </c>
    </row>
    <row r="7" spans="1:10" ht="14">
      <c r="A7" s="50"/>
      <c r="B7" s="4" t="s">
        <v>66</v>
      </c>
      <c r="C7" t="s">
        <v>67</v>
      </c>
      <c r="E7" s="14">
        <f>SUM(D6:D6)</f>
        <v>10400</v>
      </c>
      <c r="F7" s="29" t="s">
        <v>61</v>
      </c>
      <c r="G7" s="7"/>
    </row>
    <row r="8" spans="1:10" ht="14">
      <c r="A8" s="50"/>
      <c r="C8" s="6" t="s">
        <v>326</v>
      </c>
      <c r="F8" s="29"/>
      <c r="G8" s="7"/>
    </row>
    <row r="9" spans="1:10" ht="14">
      <c r="A9" s="50"/>
      <c r="C9" s="6"/>
      <c r="F9" s="29"/>
      <c r="G9" s="7"/>
    </row>
    <row r="10" spans="1:10" ht="14">
      <c r="A10" s="50" t="s">
        <v>14</v>
      </c>
      <c r="B10" s="6" t="s">
        <v>37</v>
      </c>
      <c r="C10" t="s">
        <v>327</v>
      </c>
      <c r="D10" s="14">
        <f>178920+66630</f>
        <v>245550</v>
      </c>
      <c r="F10" s="29" t="s">
        <v>61</v>
      </c>
      <c r="G10" s="7" t="s">
        <v>14</v>
      </c>
    </row>
    <row r="11" spans="1:10" ht="14">
      <c r="A11" s="50"/>
      <c r="B11" s="6" t="s">
        <v>6</v>
      </c>
      <c r="C11" t="s">
        <v>308</v>
      </c>
      <c r="D11" s="14">
        <v>10500</v>
      </c>
      <c r="F11" s="29" t="s">
        <v>61</v>
      </c>
      <c r="G11" s="7"/>
      <c r="H11" s="7" t="s">
        <v>14</v>
      </c>
      <c r="J11" s="7" t="s">
        <v>14</v>
      </c>
    </row>
    <row r="12" spans="1:10" ht="14">
      <c r="A12" s="50"/>
      <c r="B12" s="4" t="s">
        <v>66</v>
      </c>
      <c r="C12" t="s">
        <v>67</v>
      </c>
      <c r="E12" s="14">
        <f>SUM(D10:D11)</f>
        <v>256050</v>
      </c>
      <c r="F12" s="29" t="s">
        <v>61</v>
      </c>
      <c r="G12" s="7"/>
    </row>
    <row r="13" spans="1:10" ht="14">
      <c r="A13" s="50"/>
      <c r="C13" s="6"/>
      <c r="E13" s="14" t="s">
        <v>14</v>
      </c>
      <c r="F13" s="29"/>
      <c r="G13" s="7"/>
    </row>
    <row r="14" spans="1:10" ht="14">
      <c r="A14" s="50" t="s">
        <v>14</v>
      </c>
      <c r="B14" s="6" t="s">
        <v>39</v>
      </c>
      <c r="C14" t="s">
        <v>309</v>
      </c>
      <c r="D14" s="14">
        <v>143950</v>
      </c>
      <c r="E14" s="14" t="s">
        <v>14</v>
      </c>
      <c r="F14" s="29" t="s">
        <v>61</v>
      </c>
      <c r="G14" s="7" t="s">
        <v>14</v>
      </c>
    </row>
    <row r="15" spans="1:10" ht="14">
      <c r="A15" s="50"/>
      <c r="B15" s="6" t="s">
        <v>65</v>
      </c>
      <c r="C15" t="s">
        <v>310</v>
      </c>
      <c r="D15" s="14">
        <v>715000</v>
      </c>
      <c r="F15" s="29" t="s">
        <v>61</v>
      </c>
      <c r="G15" s="7"/>
    </row>
    <row r="16" spans="1:10" ht="14">
      <c r="A16" s="50"/>
      <c r="B16" s="4" t="s">
        <v>66</v>
      </c>
      <c r="C16" t="s">
        <v>67</v>
      </c>
      <c r="E16" s="14">
        <f>SUM(D14:D15)</f>
        <v>858950</v>
      </c>
      <c r="F16" s="29" t="s">
        <v>61</v>
      </c>
      <c r="G16" s="7"/>
    </row>
    <row r="17" spans="1:7" ht="14">
      <c r="A17" s="50"/>
      <c r="C17" s="6" t="s">
        <v>328</v>
      </c>
      <c r="F17" s="29"/>
      <c r="G17" s="7"/>
    </row>
    <row r="18" spans="1:7" ht="14.5" thickBot="1">
      <c r="A18" s="50"/>
      <c r="C18" s="27"/>
      <c r="D18" s="99" t="s">
        <v>7</v>
      </c>
      <c r="E18" s="100">
        <f>+E7+E12+E16</f>
        <v>1125400</v>
      </c>
      <c r="F18" s="29"/>
      <c r="G18" s="7"/>
    </row>
    <row r="19" spans="1:7" ht="14.5" thickTop="1">
      <c r="A19" s="50"/>
      <c r="C19" s="6"/>
      <c r="F19" s="29"/>
      <c r="G19" s="7"/>
    </row>
    <row r="20" spans="1:7">
      <c r="A20" s="50" t="s">
        <v>311</v>
      </c>
      <c r="B20" s="8" t="s">
        <v>312</v>
      </c>
      <c r="C20" t="s">
        <v>68</v>
      </c>
      <c r="D20" s="14">
        <v>0</v>
      </c>
      <c r="E20" s="101" t="s">
        <v>70</v>
      </c>
      <c r="G20" s="7" t="s">
        <v>14</v>
      </c>
    </row>
    <row r="21" spans="1:7" ht="14">
      <c r="A21" s="102" t="s">
        <v>313</v>
      </c>
      <c r="B21" s="4" t="s">
        <v>41</v>
      </c>
      <c r="C21" s="15" t="s">
        <v>69</v>
      </c>
      <c r="E21" s="103" t="s">
        <v>314</v>
      </c>
      <c r="G21" s="7"/>
    </row>
    <row r="22" spans="1:7">
      <c r="A22" s="102"/>
      <c r="B22" s="4"/>
      <c r="C22" s="6" t="s">
        <v>315</v>
      </c>
      <c r="E22" s="101" t="s">
        <v>329</v>
      </c>
      <c r="G22" s="7"/>
    </row>
    <row r="23" spans="1:7" ht="14">
      <c r="A23" s="40"/>
      <c r="B23"/>
      <c r="C23" s="104" t="s">
        <v>330</v>
      </c>
      <c r="D23" s="105"/>
      <c r="F23" s="29"/>
      <c r="G23" s="7"/>
    </row>
    <row r="24" spans="1:7" ht="14">
      <c r="A24" s="40"/>
      <c r="C24" s="106" t="s">
        <v>316</v>
      </c>
      <c r="D24" s="105"/>
      <c r="F24" s="29"/>
      <c r="G24" s="7"/>
    </row>
    <row r="25" spans="1:7" ht="14">
      <c r="A25" s="40"/>
      <c r="C25" s="6"/>
      <c r="F25" s="29"/>
      <c r="G25" s="7"/>
    </row>
    <row r="26" spans="1:7" ht="14">
      <c r="A26" s="52"/>
      <c r="B26" s="9"/>
      <c r="C26" s="23" t="s">
        <v>331</v>
      </c>
      <c r="D26" s="51"/>
      <c r="E26" s="18"/>
      <c r="F26" s="29"/>
      <c r="G26" s="53"/>
    </row>
    <row r="27" spans="1:7" ht="14">
      <c r="A27" s="50" t="s">
        <v>311</v>
      </c>
      <c r="B27" s="6" t="s">
        <v>43</v>
      </c>
      <c r="C27" t="s">
        <v>12</v>
      </c>
      <c r="D27" s="14">
        <v>0</v>
      </c>
      <c r="F27" s="29"/>
      <c r="G27" s="7"/>
    </row>
    <row r="28" spans="1:7" ht="14">
      <c r="A28" s="40" t="s">
        <v>14</v>
      </c>
      <c r="B28" s="4" t="s">
        <v>43</v>
      </c>
      <c r="C28" s="17" t="s">
        <v>13</v>
      </c>
      <c r="E28" s="14">
        <f>+D27</f>
        <v>0</v>
      </c>
      <c r="F28" s="29"/>
      <c r="G28" s="7"/>
    </row>
    <row r="29" spans="1:7" ht="14">
      <c r="A29" s="40"/>
      <c r="C29" s="6" t="s">
        <v>49</v>
      </c>
      <c r="F29" s="29"/>
      <c r="G29" s="7"/>
    </row>
    <row r="30" spans="1:7" ht="14">
      <c r="A30" s="40"/>
      <c r="C30" s="6" t="s">
        <v>106</v>
      </c>
      <c r="F30" s="29"/>
      <c r="G30" s="7"/>
    </row>
    <row r="31" spans="1:7" ht="12.65" customHeight="1">
      <c r="A31" s="54"/>
      <c r="B31"/>
      <c r="D31" s="55"/>
      <c r="E31" s="55"/>
      <c r="F31" s="29"/>
      <c r="G31" s="7"/>
    </row>
    <row r="32" spans="1:7" ht="14">
      <c r="B32" s="27" t="s">
        <v>317</v>
      </c>
      <c r="C32" s="56"/>
      <c r="D32" s="55"/>
      <c r="E32" s="55"/>
      <c r="F32" s="29"/>
      <c r="G32" s="7"/>
    </row>
    <row r="33" spans="1:10" ht="12.65" customHeight="1">
      <c r="A33" s="27"/>
      <c r="B33"/>
      <c r="D33" s="55"/>
      <c r="E33" s="55"/>
      <c r="F33" s="29"/>
      <c r="G33" s="7"/>
    </row>
    <row r="34" spans="1:10" ht="17" customHeight="1">
      <c r="A34" s="46"/>
      <c r="B34" s="47"/>
      <c r="C34" s="82" t="s">
        <v>282</v>
      </c>
      <c r="D34" s="48"/>
      <c r="E34" s="48"/>
      <c r="F34" s="5"/>
      <c r="G34" s="7"/>
    </row>
    <row r="35" spans="1:10" ht="14">
      <c r="A35" s="50">
        <v>42916</v>
      </c>
      <c r="B35" s="9" t="s">
        <v>73</v>
      </c>
      <c r="C35" s="9" t="s">
        <v>74</v>
      </c>
      <c r="D35" s="14">
        <v>418872.09</v>
      </c>
      <c r="F35" s="29" t="s">
        <v>61</v>
      </c>
      <c r="G35" s="7" t="s">
        <v>332</v>
      </c>
    </row>
    <row r="36" spans="1:10" ht="14">
      <c r="A36" s="50"/>
      <c r="B36" s="11" t="s">
        <v>62</v>
      </c>
      <c r="C36" s="9" t="s">
        <v>75</v>
      </c>
      <c r="E36" s="14">
        <f>+D35</f>
        <v>418872.09</v>
      </c>
      <c r="F36" s="29" t="s">
        <v>61</v>
      </c>
      <c r="G36" s="3" t="s">
        <v>333</v>
      </c>
    </row>
    <row r="37" spans="1:10" ht="14">
      <c r="A37" s="50"/>
      <c r="B37" s="9"/>
      <c r="C37" s="28" t="s">
        <v>334</v>
      </c>
      <c r="F37" s="29" t="s">
        <v>14</v>
      </c>
      <c r="G37" s="3"/>
    </row>
    <row r="38" spans="1:10" ht="14">
      <c r="A38" s="50"/>
      <c r="B38" s="9"/>
      <c r="C38" s="28" t="s">
        <v>335</v>
      </c>
      <c r="F38" s="29" t="s">
        <v>14</v>
      </c>
    </row>
    <row r="39" spans="1:10">
      <c r="A39" s="50"/>
      <c r="B39" s="9"/>
      <c r="C39" s="28"/>
      <c r="F39" s="5"/>
      <c r="G39" s="7"/>
    </row>
    <row r="40" spans="1:10" ht="14">
      <c r="A40" s="50">
        <v>42916</v>
      </c>
      <c r="B40" s="9" t="s">
        <v>62</v>
      </c>
      <c r="C40" s="9" t="s">
        <v>107</v>
      </c>
      <c r="D40" s="14">
        <v>565879.25</v>
      </c>
      <c r="E40" s="14" t="s">
        <v>14</v>
      </c>
      <c r="F40" s="29" t="s">
        <v>61</v>
      </c>
      <c r="G40" s="7" t="s">
        <v>336</v>
      </c>
    </row>
    <row r="41" spans="1:10" ht="14">
      <c r="A41" s="50"/>
      <c r="B41" s="11" t="s">
        <v>73</v>
      </c>
      <c r="C41" s="9" t="s">
        <v>108</v>
      </c>
      <c r="E41" s="14">
        <f>+D40</f>
        <v>565879.25</v>
      </c>
      <c r="F41" s="29" t="s">
        <v>61</v>
      </c>
      <c r="G41" s="3"/>
    </row>
    <row r="42" spans="1:10">
      <c r="A42" s="50"/>
      <c r="B42" s="9"/>
      <c r="C42" s="28" t="s">
        <v>337</v>
      </c>
      <c r="D42" s="18"/>
      <c r="E42" s="18"/>
      <c r="F42" s="5" t="s">
        <v>14</v>
      </c>
      <c r="G42" s="7"/>
    </row>
    <row r="43" spans="1:10">
      <c r="A43" s="50"/>
      <c r="B43" s="9"/>
      <c r="C43" s="28" t="s">
        <v>338</v>
      </c>
      <c r="D43" s="18"/>
      <c r="E43" s="18"/>
      <c r="F43" s="5" t="s">
        <v>14</v>
      </c>
      <c r="G43" s="7"/>
    </row>
    <row r="44" spans="1:10">
      <c r="A44" s="50"/>
      <c r="B44" s="9"/>
      <c r="C44" s="28"/>
      <c r="D44" s="18"/>
      <c r="E44" s="18"/>
      <c r="F44" s="5"/>
      <c r="G44" s="7"/>
    </row>
    <row r="45" spans="1:10" ht="14">
      <c r="A45" s="50">
        <v>42916</v>
      </c>
      <c r="B45" s="9" t="s">
        <v>10</v>
      </c>
      <c r="C45" s="9" t="s">
        <v>86</v>
      </c>
      <c r="D45" s="14">
        <v>100000</v>
      </c>
      <c r="F45" s="29" t="s">
        <v>61</v>
      </c>
      <c r="G45" s="5" t="s">
        <v>339</v>
      </c>
      <c r="H45" s="7">
        <v>100000</v>
      </c>
      <c r="J45" s="7" t="s">
        <v>14</v>
      </c>
    </row>
    <row r="46" spans="1:10" ht="14">
      <c r="A46" s="50"/>
      <c r="B46" s="11" t="s">
        <v>62</v>
      </c>
      <c r="C46" s="9" t="s">
        <v>63</v>
      </c>
      <c r="E46" s="14">
        <f>+D45</f>
        <v>100000</v>
      </c>
      <c r="F46" s="29" t="s">
        <v>61</v>
      </c>
      <c r="G46" s="7" t="s">
        <v>14</v>
      </c>
      <c r="J46" s="7">
        <v>100000</v>
      </c>
    </row>
    <row r="47" spans="1:10">
      <c r="A47" s="50"/>
      <c r="B47" s="9"/>
      <c r="C47" s="26" t="s">
        <v>340</v>
      </c>
      <c r="D47" s="51"/>
      <c r="E47" s="18"/>
      <c r="F47" s="5"/>
      <c r="G47" s="7" t="s">
        <v>14</v>
      </c>
    </row>
    <row r="48" spans="1:10">
      <c r="A48" s="50"/>
      <c r="B48" s="9"/>
      <c r="C48" s="28"/>
      <c r="D48" s="18"/>
      <c r="E48" s="18"/>
      <c r="F48" s="5"/>
      <c r="G48" s="7"/>
    </row>
    <row r="49" spans="1:7" ht="14">
      <c r="A49" s="50">
        <v>42916</v>
      </c>
      <c r="B49" s="9" t="s">
        <v>50</v>
      </c>
      <c r="C49" s="9" t="s">
        <v>51</v>
      </c>
      <c r="D49" s="14">
        <v>652542</v>
      </c>
      <c r="F49" s="29" t="s">
        <v>61</v>
      </c>
      <c r="G49" s="5" t="s">
        <v>341</v>
      </c>
    </row>
    <row r="50" spans="1:7" ht="14">
      <c r="A50" s="50"/>
      <c r="B50" s="9" t="s">
        <v>50</v>
      </c>
      <c r="C50" s="9" t="s">
        <v>51</v>
      </c>
      <c r="D50" s="14">
        <v>75000</v>
      </c>
      <c r="F50" s="29" t="s">
        <v>61</v>
      </c>
      <c r="G50" s="7"/>
    </row>
    <row r="51" spans="1:7" ht="14">
      <c r="A51" s="50"/>
      <c r="B51" s="9" t="s">
        <v>50</v>
      </c>
      <c r="C51" s="9" t="s">
        <v>51</v>
      </c>
      <c r="D51" s="14">
        <v>160692</v>
      </c>
      <c r="F51" s="29" t="s">
        <v>61</v>
      </c>
      <c r="G51" s="7"/>
    </row>
    <row r="52" spans="1:7" ht="14">
      <c r="A52" s="50"/>
      <c r="B52" s="9" t="s">
        <v>50</v>
      </c>
      <c r="C52" s="9" t="s">
        <v>51</v>
      </c>
      <c r="D52" s="14">
        <v>918.74</v>
      </c>
      <c r="F52" s="29" t="s">
        <v>61</v>
      </c>
      <c r="G52" s="7"/>
    </row>
    <row r="53" spans="1:7" ht="14">
      <c r="A53" s="50"/>
      <c r="B53" s="11" t="s">
        <v>62</v>
      </c>
      <c r="C53" s="9" t="s">
        <v>52</v>
      </c>
      <c r="E53" s="14">
        <f>+D49</f>
        <v>652542</v>
      </c>
      <c r="F53" s="29" t="s">
        <v>61</v>
      </c>
      <c r="G53" s="7"/>
    </row>
    <row r="54" spans="1:7" ht="14">
      <c r="A54" s="50"/>
      <c r="B54" s="11" t="s">
        <v>62</v>
      </c>
      <c r="C54" s="9" t="s">
        <v>52</v>
      </c>
      <c r="E54" s="14">
        <f>+D50</f>
        <v>75000</v>
      </c>
      <c r="F54" s="29" t="s">
        <v>61</v>
      </c>
      <c r="G54" s="7"/>
    </row>
    <row r="55" spans="1:7" ht="14">
      <c r="A55" s="50"/>
      <c r="B55" s="11" t="s">
        <v>62</v>
      </c>
      <c r="C55" s="9" t="s">
        <v>52</v>
      </c>
      <c r="E55" s="14">
        <f>+D51</f>
        <v>160692</v>
      </c>
      <c r="F55" s="29" t="s">
        <v>61</v>
      </c>
      <c r="G55" s="7"/>
    </row>
    <row r="56" spans="1:7" ht="14">
      <c r="A56" s="50"/>
      <c r="B56" s="11" t="s">
        <v>62</v>
      </c>
      <c r="C56" s="9" t="s">
        <v>52</v>
      </c>
      <c r="E56" s="14">
        <f>+D52</f>
        <v>918.74</v>
      </c>
      <c r="F56" s="29" t="s">
        <v>61</v>
      </c>
      <c r="G56" s="7"/>
    </row>
    <row r="57" spans="1:7" ht="13.5">
      <c r="A57" s="50"/>
      <c r="B57" s="9"/>
      <c r="C57" s="108" t="s">
        <v>342</v>
      </c>
      <c r="D57" s="109"/>
      <c r="E57" s="109"/>
      <c r="F57" s="5"/>
      <c r="G57" s="7"/>
    </row>
    <row r="58" spans="1:7" ht="13.5">
      <c r="A58" s="50"/>
      <c r="B58" s="9"/>
      <c r="C58" s="110" t="s">
        <v>343</v>
      </c>
      <c r="D58" s="113">
        <v>652542</v>
      </c>
      <c r="E58" s="109"/>
      <c r="F58" s="5"/>
      <c r="G58" s="7"/>
    </row>
    <row r="59" spans="1:7" ht="13.5">
      <c r="A59" s="50"/>
      <c r="B59" s="9"/>
      <c r="C59" s="110" t="s">
        <v>318</v>
      </c>
      <c r="D59" s="111">
        <v>75000</v>
      </c>
      <c r="E59" s="109"/>
      <c r="F59" s="5"/>
      <c r="G59" s="7"/>
    </row>
    <row r="60" spans="1:7" ht="13.5">
      <c r="A60" s="50"/>
      <c r="B60" s="9"/>
      <c r="C60" s="110" t="s">
        <v>319</v>
      </c>
      <c r="D60" s="111">
        <v>160692</v>
      </c>
      <c r="E60" s="109" t="s">
        <v>14</v>
      </c>
      <c r="F60" s="5"/>
      <c r="G60" s="7"/>
    </row>
    <row r="61" spans="1:7" ht="13.5">
      <c r="A61" s="50"/>
      <c r="B61" s="9"/>
      <c r="C61" s="112" t="s">
        <v>344</v>
      </c>
      <c r="D61" s="111">
        <v>918.74</v>
      </c>
      <c r="E61" s="109">
        <f>SUM(D58:D61)</f>
        <v>889152.74</v>
      </c>
      <c r="F61" s="5"/>
      <c r="G61" s="7"/>
    </row>
    <row r="62" spans="1:7">
      <c r="A62" s="50"/>
      <c r="B62" s="9"/>
      <c r="C62" s="35"/>
      <c r="D62" s="51"/>
      <c r="E62" s="18"/>
      <c r="F62" s="5"/>
      <c r="G62" s="7"/>
    </row>
    <row r="63" spans="1:7" ht="14">
      <c r="A63" s="50">
        <v>42916</v>
      </c>
      <c r="B63" s="9" t="s">
        <v>62</v>
      </c>
      <c r="C63" s="9" t="s">
        <v>63</v>
      </c>
      <c r="D63" s="14">
        <v>675000</v>
      </c>
      <c r="F63" s="29" t="s">
        <v>61</v>
      </c>
      <c r="G63" s="5" t="s">
        <v>345</v>
      </c>
    </row>
    <row r="64" spans="1:7" ht="14">
      <c r="A64" s="50"/>
      <c r="B64" s="9" t="s">
        <v>62</v>
      </c>
      <c r="C64" s="9" t="s">
        <v>63</v>
      </c>
      <c r="D64" s="14">
        <v>206675.49</v>
      </c>
      <c r="F64" s="29"/>
    </row>
    <row r="65" spans="1:7" ht="14">
      <c r="A65" s="50"/>
      <c r="B65" s="9" t="s">
        <v>62</v>
      </c>
      <c r="C65" s="9" t="s">
        <v>63</v>
      </c>
      <c r="D65" s="14">
        <v>100000</v>
      </c>
      <c r="F65" s="29" t="s">
        <v>61</v>
      </c>
      <c r="G65" s="7"/>
    </row>
    <row r="66" spans="1:7" ht="14">
      <c r="A66" s="50"/>
      <c r="B66" s="9" t="s">
        <v>62</v>
      </c>
      <c r="C66" s="9" t="s">
        <v>63</v>
      </c>
      <c r="D66" s="14">
        <v>2030419</v>
      </c>
      <c r="F66" s="29"/>
      <c r="G66" s="7"/>
    </row>
    <row r="67" spans="1:7">
      <c r="A67" s="50"/>
      <c r="B67" s="11" t="s">
        <v>50</v>
      </c>
      <c r="C67" s="9" t="s">
        <v>34</v>
      </c>
      <c r="E67" s="14">
        <f>+D63</f>
        <v>675000</v>
      </c>
      <c r="F67" s="5" t="s">
        <v>61</v>
      </c>
    </row>
    <row r="68" spans="1:7">
      <c r="A68" s="50"/>
      <c r="B68" s="11" t="s">
        <v>50</v>
      </c>
      <c r="C68" s="9" t="s">
        <v>34</v>
      </c>
      <c r="E68" s="14">
        <f>+D64</f>
        <v>206675.49</v>
      </c>
      <c r="F68" s="5" t="s">
        <v>61</v>
      </c>
    </row>
    <row r="69" spans="1:7" ht="12" customHeight="1">
      <c r="A69" s="50"/>
      <c r="B69" s="11" t="s">
        <v>50</v>
      </c>
      <c r="C69" s="9" t="s">
        <v>34</v>
      </c>
      <c r="E69" s="14">
        <f>+D65</f>
        <v>100000</v>
      </c>
      <c r="F69" s="5" t="s">
        <v>61</v>
      </c>
    </row>
    <row r="70" spans="1:7" ht="12" customHeight="1">
      <c r="A70" s="50"/>
      <c r="B70" s="11" t="s">
        <v>50</v>
      </c>
      <c r="C70" s="9" t="s">
        <v>34</v>
      </c>
      <c r="E70" s="14">
        <f>+D66</f>
        <v>2030419</v>
      </c>
      <c r="F70" s="5" t="s">
        <v>61</v>
      </c>
    </row>
    <row r="71" spans="1:7" ht="13.5">
      <c r="A71" s="50"/>
      <c r="B71" s="9"/>
      <c r="C71" s="108" t="s">
        <v>346</v>
      </c>
      <c r="D71" s="109"/>
      <c r="E71" s="109"/>
      <c r="F71" s="5" t="s">
        <v>14</v>
      </c>
      <c r="G71" s="7"/>
    </row>
    <row r="72" spans="1:7" ht="13.5">
      <c r="A72" s="50"/>
      <c r="B72" s="9"/>
      <c r="C72" s="110" t="s">
        <v>347</v>
      </c>
      <c r="D72" s="113">
        <v>675000</v>
      </c>
      <c r="E72" s="109"/>
      <c r="F72" s="5"/>
      <c r="G72" s="7"/>
    </row>
    <row r="73" spans="1:7" ht="13.25" customHeight="1">
      <c r="A73" s="50"/>
      <c r="B73" s="9"/>
      <c r="C73" s="110" t="s">
        <v>348</v>
      </c>
      <c r="D73" s="111">
        <v>206675.49</v>
      </c>
      <c r="E73" s="109" t="s">
        <v>14</v>
      </c>
      <c r="F73" s="5"/>
      <c r="G73" s="7"/>
    </row>
    <row r="74" spans="1:7" ht="13.25" customHeight="1">
      <c r="A74" s="50"/>
      <c r="B74" s="9"/>
      <c r="C74" s="110" t="s">
        <v>349</v>
      </c>
      <c r="D74" s="111">
        <v>100000</v>
      </c>
      <c r="E74" s="109"/>
      <c r="F74" s="5"/>
      <c r="G74" s="7"/>
    </row>
    <row r="75" spans="1:7" ht="13.5">
      <c r="A75" s="50"/>
      <c r="B75" s="9"/>
      <c r="C75" s="110" t="s">
        <v>350</v>
      </c>
      <c r="D75" s="113">
        <v>2030419</v>
      </c>
      <c r="E75" s="109">
        <f>SUM(D72:D75)</f>
        <v>3012094.49</v>
      </c>
      <c r="F75" s="5"/>
      <c r="G75" s="7"/>
    </row>
    <row r="76" spans="1:7" ht="13.5">
      <c r="A76" s="50"/>
      <c r="B76" s="9"/>
      <c r="C76" s="110"/>
      <c r="D76" s="113"/>
      <c r="E76" s="109"/>
      <c r="F76" s="5"/>
      <c r="G76" s="7"/>
    </row>
    <row r="77" spans="1:7" ht="14">
      <c r="A77" s="50">
        <v>42916</v>
      </c>
      <c r="B77" s="9" t="s">
        <v>62</v>
      </c>
      <c r="C77" s="9" t="s">
        <v>107</v>
      </c>
      <c r="D77" s="14">
        <v>6395</v>
      </c>
      <c r="E77" s="14" t="s">
        <v>14</v>
      </c>
      <c r="F77" s="29" t="s">
        <v>61</v>
      </c>
      <c r="G77" s="7" t="s">
        <v>351</v>
      </c>
    </row>
    <row r="78" spans="1:7" ht="14">
      <c r="A78" s="50"/>
      <c r="B78" s="11" t="s">
        <v>352</v>
      </c>
      <c r="C78" s="9" t="s">
        <v>353</v>
      </c>
      <c r="E78" s="14">
        <f>+D77</f>
        <v>6395</v>
      </c>
      <c r="F78" s="29" t="s">
        <v>61</v>
      </c>
      <c r="G78" s="3"/>
    </row>
    <row r="79" spans="1:7">
      <c r="A79" s="50"/>
      <c r="B79" s="9"/>
      <c r="C79" s="28" t="s">
        <v>354</v>
      </c>
      <c r="D79" s="18"/>
      <c r="E79" s="18"/>
      <c r="F79" s="5" t="s">
        <v>14</v>
      </c>
      <c r="G79" s="7"/>
    </row>
    <row r="80" spans="1:7">
      <c r="A80" s="50"/>
      <c r="B80" s="9"/>
      <c r="C80" s="28" t="s">
        <v>355</v>
      </c>
      <c r="D80" s="18"/>
      <c r="E80" s="18"/>
      <c r="F80" s="5" t="s">
        <v>14</v>
      </c>
      <c r="G80" s="7"/>
    </row>
    <row r="81" spans="1:7" ht="13.5">
      <c r="A81" s="50"/>
      <c r="B81" s="9"/>
      <c r="C81" s="110"/>
      <c r="D81" s="113"/>
      <c r="E81" s="109" t="s">
        <v>14</v>
      </c>
      <c r="F81" s="5"/>
      <c r="G81" s="7"/>
    </row>
    <row r="82" spans="1:7" ht="14">
      <c r="A82" s="52">
        <v>42916</v>
      </c>
      <c r="B82" s="9" t="s">
        <v>79</v>
      </c>
      <c r="C82" s="9" t="s">
        <v>9</v>
      </c>
      <c r="D82" s="14">
        <v>8138563.2599999998</v>
      </c>
      <c r="F82" s="29" t="s">
        <v>61</v>
      </c>
      <c r="G82" s="5" t="s">
        <v>356</v>
      </c>
    </row>
    <row r="83" spans="1:7" ht="14">
      <c r="A83" s="52"/>
      <c r="B83" s="11" t="s">
        <v>62</v>
      </c>
      <c r="C83" s="9" t="s">
        <v>52</v>
      </c>
      <c r="E83" s="14">
        <f>+D82</f>
        <v>8138563.2599999998</v>
      </c>
      <c r="F83" s="29" t="s">
        <v>61</v>
      </c>
      <c r="G83" s="7"/>
    </row>
    <row r="84" spans="1:7">
      <c r="A84" s="52"/>
      <c r="B84" s="9"/>
      <c r="C84" s="28" t="s">
        <v>357</v>
      </c>
      <c r="F84" s="5" t="s">
        <v>14</v>
      </c>
      <c r="G84" s="53"/>
    </row>
    <row r="85" spans="1:7">
      <c r="A85" s="52"/>
      <c r="B85" s="9"/>
      <c r="C85" s="28"/>
      <c r="F85" s="5"/>
      <c r="G85" s="53"/>
    </row>
    <row r="86" spans="1:7" ht="14">
      <c r="A86" s="50"/>
      <c r="B86" s="9"/>
      <c r="C86" s="38" t="s">
        <v>358</v>
      </c>
      <c r="D86" s="51"/>
      <c r="E86" s="18"/>
      <c r="F86" s="5"/>
      <c r="G86" s="7"/>
    </row>
    <row r="87" spans="1:7">
      <c r="A87" s="52">
        <v>42916</v>
      </c>
      <c r="B87" s="9" t="s">
        <v>64</v>
      </c>
      <c r="C87" s="9" t="s">
        <v>8</v>
      </c>
      <c r="D87" s="14">
        <v>33179.040000000001</v>
      </c>
      <c r="F87" s="5" t="s">
        <v>72</v>
      </c>
      <c r="G87" s="5" t="s">
        <v>359</v>
      </c>
    </row>
    <row r="88" spans="1:7">
      <c r="A88" s="52"/>
      <c r="B88" s="11" t="s">
        <v>62</v>
      </c>
      <c r="C88" s="9" t="s">
        <v>52</v>
      </c>
      <c r="E88" s="14">
        <f>+D87</f>
        <v>33179.040000000001</v>
      </c>
      <c r="F88" s="5" t="s">
        <v>72</v>
      </c>
      <c r="G88" s="53"/>
    </row>
    <row r="89" spans="1:7">
      <c r="A89" s="52"/>
      <c r="B89" s="9"/>
      <c r="C89" s="26" t="s">
        <v>360</v>
      </c>
      <c r="F89" s="5" t="s">
        <v>14</v>
      </c>
      <c r="G89" s="53"/>
    </row>
    <row r="90" spans="1:7">
      <c r="A90" s="115"/>
      <c r="B90" s="91"/>
      <c r="D90" s="51"/>
      <c r="E90" s="116"/>
      <c r="F90" s="23"/>
      <c r="G90" s="116"/>
    </row>
    <row r="91" spans="1:7">
      <c r="A91" s="115">
        <v>42916</v>
      </c>
      <c r="B91" s="91" t="s">
        <v>322</v>
      </c>
      <c r="C91" s="91" t="s">
        <v>361</v>
      </c>
      <c r="D91" s="14">
        <v>972.86</v>
      </c>
      <c r="F91" s="35" t="s">
        <v>72</v>
      </c>
      <c r="G91" s="35" t="s">
        <v>362</v>
      </c>
    </row>
    <row r="92" spans="1:7">
      <c r="A92" s="115"/>
      <c r="B92" s="90" t="s">
        <v>62</v>
      </c>
      <c r="C92" s="91" t="s">
        <v>52</v>
      </c>
      <c r="E92" s="14">
        <f>+D91</f>
        <v>972.86</v>
      </c>
      <c r="F92" s="35" t="s">
        <v>72</v>
      </c>
      <c r="G92" s="92"/>
    </row>
    <row r="93" spans="1:7">
      <c r="A93" s="115"/>
      <c r="B93" s="91"/>
      <c r="C93" s="8" t="s">
        <v>363</v>
      </c>
      <c r="D93" s="117"/>
      <c r="E93" s="117"/>
      <c r="F93" s="35" t="s">
        <v>14</v>
      </c>
      <c r="G93" s="92"/>
    </row>
    <row r="94" spans="1:7">
      <c r="A94" s="93"/>
      <c r="B94" s="26"/>
      <c r="C94" s="26"/>
      <c r="D94" s="94"/>
      <c r="E94" s="94"/>
      <c r="F94" s="35"/>
      <c r="G94" s="92"/>
    </row>
    <row r="95" spans="1:7">
      <c r="A95" s="52" t="s">
        <v>364</v>
      </c>
      <c r="B95" s="9" t="s">
        <v>64</v>
      </c>
      <c r="C95" s="9" t="s">
        <v>320</v>
      </c>
      <c r="D95" s="14">
        <v>0</v>
      </c>
      <c r="F95" s="35" t="s">
        <v>72</v>
      </c>
      <c r="G95" s="35" t="s">
        <v>14</v>
      </c>
    </row>
    <row r="96" spans="1:7">
      <c r="A96" s="52"/>
      <c r="B96" s="11" t="s">
        <v>62</v>
      </c>
      <c r="C96" s="9" t="s">
        <v>52</v>
      </c>
      <c r="E96" s="14">
        <f>+D95</f>
        <v>0</v>
      </c>
      <c r="F96" s="35" t="s">
        <v>72</v>
      </c>
      <c r="G96" s="92"/>
    </row>
    <row r="97" spans="1:7">
      <c r="A97" s="93"/>
      <c r="B97" s="26"/>
      <c r="C97" s="28" t="s">
        <v>365</v>
      </c>
      <c r="D97" s="94"/>
      <c r="E97" s="94"/>
      <c r="F97" s="35" t="s">
        <v>14</v>
      </c>
      <c r="G97" s="92"/>
    </row>
    <row r="98" spans="1:7">
      <c r="A98" s="93"/>
      <c r="B98" s="26"/>
      <c r="C98" s="28"/>
      <c r="D98" s="94"/>
      <c r="E98" s="94"/>
      <c r="F98" s="35"/>
      <c r="G98" s="92"/>
    </row>
    <row r="99" spans="1:7">
      <c r="A99" s="52"/>
      <c r="B99" s="9"/>
      <c r="C99" s="23" t="s">
        <v>366</v>
      </c>
      <c r="D99" s="114"/>
      <c r="E99" s="114" t="s">
        <v>14</v>
      </c>
      <c r="F99" s="5"/>
      <c r="G99" s="53"/>
    </row>
    <row r="100" spans="1:7" ht="14">
      <c r="A100" s="52" t="s">
        <v>367</v>
      </c>
      <c r="B100" t="s">
        <v>104</v>
      </c>
      <c r="C100" t="s">
        <v>55</v>
      </c>
      <c r="D100" s="7">
        <v>0</v>
      </c>
      <c r="E100" s="7"/>
      <c r="F100" s="29" t="s">
        <v>14</v>
      </c>
      <c r="G100" s="5" t="s">
        <v>14</v>
      </c>
    </row>
    <row r="101" spans="1:7" ht="14">
      <c r="A101" s="25"/>
      <c r="B101" s="15" t="s">
        <v>105</v>
      </c>
      <c r="C101" s="15" t="s">
        <v>56</v>
      </c>
      <c r="D101" s="7"/>
      <c r="E101" s="7">
        <f>+D100</f>
        <v>0</v>
      </c>
      <c r="F101" s="29" t="s">
        <v>14</v>
      </c>
      <c r="G101" s="7"/>
    </row>
    <row r="102" spans="1:7">
      <c r="A102" s="25"/>
      <c r="B102" s="15"/>
      <c r="C102" s="27"/>
      <c r="D102" s="7"/>
      <c r="E102" s="7"/>
      <c r="F102" s="5"/>
    </row>
    <row r="103" spans="1:7" ht="14">
      <c r="A103" s="25"/>
      <c r="B103" s="17" t="s">
        <v>53</v>
      </c>
      <c r="C103" s="9" t="s">
        <v>57</v>
      </c>
      <c r="D103" s="7">
        <v>0</v>
      </c>
      <c r="E103" s="7"/>
      <c r="F103" s="29" t="s">
        <v>14</v>
      </c>
      <c r="G103" s="5" t="s">
        <v>14</v>
      </c>
    </row>
    <row r="104" spans="1:7" ht="14">
      <c r="A104" s="25"/>
      <c r="B104" s="11" t="s">
        <v>62</v>
      </c>
      <c r="C104" s="11" t="s">
        <v>63</v>
      </c>
      <c r="D104" s="7"/>
      <c r="E104" s="7">
        <f>+D103</f>
        <v>0</v>
      </c>
      <c r="F104" s="29" t="s">
        <v>14</v>
      </c>
      <c r="G104" s="7"/>
    </row>
    <row r="105" spans="1:7" ht="14">
      <c r="A105" s="25"/>
      <c r="B105" s="11"/>
      <c r="C105" s="27" t="s">
        <v>368</v>
      </c>
      <c r="D105" s="7"/>
      <c r="E105" s="7"/>
      <c r="F105" s="29"/>
      <c r="G105" s="7"/>
    </row>
    <row r="106" spans="1:7">
      <c r="A106" s="25"/>
      <c r="B106"/>
      <c r="C106" s="27" t="s">
        <v>369</v>
      </c>
      <c r="D106" s="7"/>
      <c r="E106" s="7"/>
      <c r="F106" s="5"/>
    </row>
    <row r="107" spans="1:7">
      <c r="A107" s="93"/>
      <c r="B107" s="26"/>
      <c r="C107" s="28"/>
      <c r="D107" s="94"/>
      <c r="E107" s="94"/>
      <c r="F107" s="35"/>
      <c r="G107" s="92"/>
    </row>
    <row r="108" spans="1:7" ht="14">
      <c r="A108" s="54"/>
      <c r="B108"/>
      <c r="C108" s="38" t="s">
        <v>87</v>
      </c>
      <c r="F108" s="5"/>
      <c r="G108" s="7"/>
    </row>
    <row r="109" spans="1:7">
      <c r="A109" s="54">
        <v>42916</v>
      </c>
      <c r="B109" t="s">
        <v>20</v>
      </c>
      <c r="C109" t="s">
        <v>88</v>
      </c>
      <c r="D109" s="14">
        <v>288077.96999999997</v>
      </c>
      <c r="F109" s="5" t="s">
        <v>72</v>
      </c>
      <c r="G109" s="5" t="s">
        <v>370</v>
      </c>
    </row>
    <row r="110" spans="1:7">
      <c r="A110" s="54"/>
      <c r="B110" s="15" t="s">
        <v>89</v>
      </c>
      <c r="C110" t="s">
        <v>90</v>
      </c>
      <c r="E110" s="14">
        <f>+D109</f>
        <v>288077.96999999997</v>
      </c>
      <c r="F110" s="5" t="s">
        <v>72</v>
      </c>
      <c r="G110" s="7"/>
    </row>
    <row r="111" spans="1:7">
      <c r="A111" s="52" t="s">
        <v>14</v>
      </c>
      <c r="B111" t="s">
        <v>89</v>
      </c>
      <c r="C111" t="s">
        <v>63</v>
      </c>
      <c r="D111" s="14">
        <v>558467</v>
      </c>
      <c r="F111" s="5" t="s">
        <v>72</v>
      </c>
      <c r="G111" s="5" t="s">
        <v>14</v>
      </c>
    </row>
    <row r="112" spans="1:7">
      <c r="A112" s="54"/>
      <c r="B112" s="15" t="s">
        <v>111</v>
      </c>
      <c r="C112" t="s">
        <v>91</v>
      </c>
      <c r="E112" s="14">
        <f>+D111</f>
        <v>558467</v>
      </c>
      <c r="F112" s="5" t="s">
        <v>72</v>
      </c>
      <c r="G112" s="7"/>
    </row>
    <row r="113" spans="1:10">
      <c r="A113" s="54"/>
      <c r="B113"/>
      <c r="C113" s="6" t="s">
        <v>371</v>
      </c>
      <c r="D113" s="55"/>
      <c r="E113" s="55"/>
      <c r="F113" s="5"/>
      <c r="G113" s="7"/>
    </row>
    <row r="114" spans="1:10" ht="14">
      <c r="A114" s="54"/>
      <c r="B114" s="41" t="s">
        <v>321</v>
      </c>
      <c r="D114" s="55"/>
      <c r="E114" s="55"/>
      <c r="F114" s="5"/>
      <c r="G114" s="7"/>
    </row>
    <row r="115" spans="1:10" ht="14">
      <c r="B115" s="41" t="s">
        <v>372</v>
      </c>
    </row>
    <row r="119" spans="1:10" ht="18">
      <c r="A119" s="76"/>
      <c r="B119"/>
      <c r="C119" s="1" t="s">
        <v>180</v>
      </c>
      <c r="D119" s="65"/>
      <c r="E119" s="65"/>
      <c r="F119" s="42"/>
      <c r="H119" s="62"/>
      <c r="J119" s="62"/>
    </row>
    <row r="120" spans="1:10" ht="17">
      <c r="A120" s="50"/>
      <c r="B120"/>
      <c r="C120" s="60" t="s">
        <v>149</v>
      </c>
      <c r="D120" s="7"/>
      <c r="E120" s="7"/>
      <c r="F120" s="42"/>
      <c r="G120" s="29"/>
      <c r="H120" s="5"/>
      <c r="J120" s="5"/>
    </row>
    <row r="121" spans="1:10">
      <c r="A121" s="50">
        <v>41820</v>
      </c>
      <c r="B121" s="17" t="s">
        <v>33</v>
      </c>
      <c r="C121" s="17" t="s">
        <v>45</v>
      </c>
      <c r="D121" s="7">
        <v>52642.67</v>
      </c>
      <c r="E121" s="7"/>
      <c r="F121" s="42"/>
      <c r="G121" s="5" t="s">
        <v>61</v>
      </c>
      <c r="H121" s="5" t="s">
        <v>150</v>
      </c>
      <c r="J121" s="5" t="s">
        <v>150</v>
      </c>
    </row>
    <row r="122" spans="1:10">
      <c r="A122" s="50"/>
      <c r="B122" s="17" t="s">
        <v>46</v>
      </c>
      <c r="C122" s="17" t="s">
        <v>47</v>
      </c>
      <c r="D122" s="7">
        <v>3283.86</v>
      </c>
      <c r="E122" s="7"/>
      <c r="F122" s="42"/>
      <c r="G122" s="5" t="s">
        <v>61</v>
      </c>
      <c r="H122" s="5"/>
      <c r="J122" s="5"/>
    </row>
    <row r="123" spans="1:10">
      <c r="A123" s="50"/>
      <c r="B123" s="17" t="s">
        <v>95</v>
      </c>
      <c r="C123" s="17" t="s">
        <v>48</v>
      </c>
      <c r="D123" s="7">
        <v>73.900000000000006</v>
      </c>
      <c r="E123" s="7"/>
      <c r="F123" s="73" t="s">
        <v>14</v>
      </c>
      <c r="G123" s="5" t="s">
        <v>61</v>
      </c>
      <c r="H123" s="5"/>
      <c r="J123" s="5"/>
    </row>
    <row r="124" spans="1:10">
      <c r="A124" s="50"/>
      <c r="B124" s="9" t="s">
        <v>123</v>
      </c>
      <c r="C124" s="9" t="s">
        <v>124</v>
      </c>
      <c r="D124" s="7">
        <v>90</v>
      </c>
      <c r="E124" s="7"/>
      <c r="F124" s="73">
        <f>SUM(D121:D124)</f>
        <v>56090.43</v>
      </c>
      <c r="G124" s="5" t="s">
        <v>61</v>
      </c>
      <c r="H124" s="5"/>
      <c r="J124" s="5"/>
    </row>
    <row r="125" spans="1:10">
      <c r="A125" s="50"/>
      <c r="B125" s="11" t="s">
        <v>93</v>
      </c>
      <c r="C125" s="9" t="s">
        <v>125</v>
      </c>
      <c r="D125" s="7"/>
      <c r="E125" s="7">
        <f>+D121</f>
        <v>52642.67</v>
      </c>
      <c r="F125" s="73"/>
      <c r="G125" s="5" t="s">
        <v>61</v>
      </c>
      <c r="H125" s="5"/>
      <c r="J125" s="5"/>
    </row>
    <row r="126" spans="1:10">
      <c r="A126" s="50"/>
      <c r="B126" s="15" t="s">
        <v>96</v>
      </c>
      <c r="C126" s="9" t="s">
        <v>125</v>
      </c>
      <c r="D126" s="7"/>
      <c r="E126" s="7">
        <f>+D122</f>
        <v>3283.86</v>
      </c>
      <c r="F126" s="42"/>
      <c r="G126" s="5" t="s">
        <v>61</v>
      </c>
      <c r="H126" s="5"/>
      <c r="J126" s="5"/>
    </row>
    <row r="127" spans="1:10">
      <c r="A127" s="50"/>
      <c r="B127" s="15" t="s">
        <v>94</v>
      </c>
      <c r="C127" s="9" t="s">
        <v>125</v>
      </c>
      <c r="D127" s="7"/>
      <c r="E127" s="7">
        <f>+D123</f>
        <v>73.900000000000006</v>
      </c>
      <c r="F127" s="42"/>
      <c r="G127" s="5" t="s">
        <v>61</v>
      </c>
      <c r="H127" s="5"/>
      <c r="J127" s="5"/>
    </row>
    <row r="128" spans="1:10">
      <c r="A128" s="50"/>
      <c r="B128" s="11" t="s">
        <v>126</v>
      </c>
      <c r="C128" s="9" t="s">
        <v>125</v>
      </c>
      <c r="D128" s="7"/>
      <c r="E128" s="7">
        <f>+D124</f>
        <v>90</v>
      </c>
      <c r="F128" s="73" t="s">
        <v>14</v>
      </c>
      <c r="G128" s="5" t="s">
        <v>61</v>
      </c>
      <c r="H128" s="5"/>
      <c r="J128" s="5"/>
    </row>
    <row r="129" spans="1:10">
      <c r="A129" s="50"/>
      <c r="B129"/>
      <c r="C129" s="6" t="s">
        <v>127</v>
      </c>
      <c r="D129" s="7"/>
      <c r="E129" s="7"/>
      <c r="F129" s="42"/>
      <c r="G129" s="5" t="s">
        <v>14</v>
      </c>
      <c r="H129" s="5"/>
      <c r="J129" s="5"/>
    </row>
    <row r="130" spans="1:10">
      <c r="A130" s="50"/>
      <c r="B130"/>
      <c r="C130" s="6"/>
      <c r="D130" s="7"/>
      <c r="E130" s="7"/>
      <c r="F130" s="42"/>
      <c r="G130" s="5" t="s">
        <v>14</v>
      </c>
      <c r="H130" s="5"/>
      <c r="J130" s="5"/>
    </row>
    <row r="131" spans="1:10" ht="17">
      <c r="A131" s="50"/>
      <c r="B131"/>
      <c r="C131" s="72" t="s">
        <v>128</v>
      </c>
      <c r="D131" s="34"/>
      <c r="E131" s="34"/>
      <c r="F131" s="42"/>
      <c r="G131" s="5" t="s">
        <v>14</v>
      </c>
      <c r="H131" s="5"/>
      <c r="J131" s="5"/>
    </row>
    <row r="132" spans="1:10">
      <c r="A132" s="50">
        <v>41820</v>
      </c>
      <c r="B132" s="17" t="s">
        <v>33</v>
      </c>
      <c r="C132" s="17" t="s">
        <v>45</v>
      </c>
      <c r="D132" s="7">
        <f>314.74+8995.37</f>
        <v>9310.11</v>
      </c>
      <c r="E132" s="7"/>
      <c r="F132" s="42"/>
      <c r="G132" s="5" t="s">
        <v>61</v>
      </c>
      <c r="H132" s="62" t="s">
        <v>151</v>
      </c>
      <c r="J132" s="62" t="s">
        <v>151</v>
      </c>
    </row>
    <row r="133" spans="1:10">
      <c r="A133" s="50"/>
      <c r="B133" s="9" t="s">
        <v>71</v>
      </c>
      <c r="C133" s="9" t="s">
        <v>129</v>
      </c>
      <c r="D133" s="7">
        <f>315+29+3368.95</f>
        <v>3712.95</v>
      </c>
      <c r="E133" s="7"/>
      <c r="F133" s="42"/>
      <c r="G133" s="5" t="s">
        <v>61</v>
      </c>
      <c r="H133" s="62"/>
      <c r="J133" s="62"/>
    </row>
    <row r="134" spans="1:10">
      <c r="A134" s="50"/>
      <c r="B134" s="9" t="s">
        <v>82</v>
      </c>
      <c r="C134" s="9" t="s">
        <v>130</v>
      </c>
      <c r="D134" s="7">
        <v>32.200000000000003</v>
      </c>
      <c r="E134" s="7"/>
      <c r="F134" s="73">
        <f>SUM(D132:D134)</f>
        <v>13055.260000000002</v>
      </c>
      <c r="G134" s="5" t="s">
        <v>61</v>
      </c>
      <c r="H134" s="62"/>
      <c r="J134" s="62"/>
    </row>
    <row r="135" spans="1:10">
      <c r="A135" s="50"/>
      <c r="B135" s="11" t="s">
        <v>93</v>
      </c>
      <c r="C135" s="9" t="s">
        <v>152</v>
      </c>
      <c r="D135" s="7"/>
      <c r="E135" s="7">
        <f>+D132</f>
        <v>9310.11</v>
      </c>
      <c r="F135" s="73"/>
      <c r="G135" s="5" t="s">
        <v>61</v>
      </c>
      <c r="H135" s="5"/>
      <c r="J135" s="5"/>
    </row>
    <row r="136" spans="1:10">
      <c r="A136" s="50"/>
      <c r="B136" s="11" t="s">
        <v>131</v>
      </c>
      <c r="C136" s="9" t="s">
        <v>152</v>
      </c>
      <c r="D136" s="7"/>
      <c r="E136" s="7">
        <f>+D133</f>
        <v>3712.95</v>
      </c>
      <c r="F136" s="42"/>
      <c r="G136" s="5" t="s">
        <v>61</v>
      </c>
      <c r="H136" s="5"/>
      <c r="J136" s="5"/>
    </row>
    <row r="137" spans="1:10">
      <c r="A137" s="50"/>
      <c r="B137" s="11" t="s">
        <v>83</v>
      </c>
      <c r="C137" s="9" t="s">
        <v>152</v>
      </c>
      <c r="D137" s="7"/>
      <c r="E137" s="7">
        <f>+D134</f>
        <v>32.200000000000003</v>
      </c>
      <c r="F137" s="42"/>
      <c r="G137" s="5" t="s">
        <v>61</v>
      </c>
      <c r="H137" s="5"/>
      <c r="J137" s="5"/>
    </row>
    <row r="138" spans="1:10">
      <c r="A138" s="50"/>
      <c r="B138" s="9"/>
      <c r="C138" s="6" t="s">
        <v>132</v>
      </c>
      <c r="D138" s="7"/>
      <c r="E138" s="7"/>
      <c r="F138" s="73"/>
      <c r="H138" s="62"/>
      <c r="J138" s="62"/>
    </row>
    <row r="139" spans="1:10">
      <c r="A139" s="76"/>
      <c r="B139"/>
      <c r="D139" s="65"/>
      <c r="E139" s="65"/>
      <c r="F139" s="42"/>
      <c r="H139" s="62"/>
      <c r="J139" s="62"/>
    </row>
    <row r="140" spans="1:10" ht="14">
      <c r="A140" s="50"/>
      <c r="C140" s="38" t="s">
        <v>114</v>
      </c>
      <c r="F140" s="42"/>
      <c r="G140"/>
      <c r="H140" s="6"/>
      <c r="J140" s="6"/>
    </row>
    <row r="141" spans="1:10">
      <c r="A141" s="50">
        <v>41820</v>
      </c>
      <c r="B141" t="s">
        <v>115</v>
      </c>
      <c r="C141" t="s">
        <v>112</v>
      </c>
      <c r="D141" s="14">
        <v>321.64</v>
      </c>
      <c r="F141" s="69" t="s">
        <v>153</v>
      </c>
      <c r="G141" s="5" t="s">
        <v>61</v>
      </c>
      <c r="H141" s="62" t="s">
        <v>154</v>
      </c>
      <c r="J141" s="62" t="s">
        <v>154</v>
      </c>
    </row>
    <row r="142" spans="1:10">
      <c r="A142" s="50"/>
      <c r="B142" s="15" t="s">
        <v>117</v>
      </c>
      <c r="C142" s="16" t="s">
        <v>98</v>
      </c>
      <c r="E142" s="14">
        <f>+D141</f>
        <v>321.64</v>
      </c>
      <c r="F142" s="70"/>
      <c r="G142" s="5" t="s">
        <v>61</v>
      </c>
      <c r="H142" s="6"/>
      <c r="J142" s="6"/>
    </row>
    <row r="143" spans="1:10">
      <c r="A143" s="50"/>
      <c r="B143" s="3" t="s">
        <v>33</v>
      </c>
      <c r="C143" s="3" t="s">
        <v>116</v>
      </c>
      <c r="D143" s="14">
        <v>321.64</v>
      </c>
      <c r="F143" s="69"/>
      <c r="G143" s="5" t="s">
        <v>61</v>
      </c>
      <c r="H143" s="6"/>
      <c r="J143" s="6"/>
    </row>
    <row r="144" spans="1:10">
      <c r="A144" s="50"/>
      <c r="B144" s="11" t="s">
        <v>20</v>
      </c>
      <c r="C144" s="16" t="s">
        <v>113</v>
      </c>
      <c r="E144" s="14">
        <f>+D143</f>
        <v>321.64</v>
      </c>
      <c r="F144" s="70"/>
      <c r="G144" s="5" t="s">
        <v>61</v>
      </c>
      <c r="H144" s="6"/>
      <c r="J144" s="6"/>
    </row>
    <row r="145" spans="1:10">
      <c r="A145" s="50"/>
      <c r="B145" s="15"/>
      <c r="C145" s="6" t="s">
        <v>155</v>
      </c>
      <c r="F145" s="70"/>
      <c r="H145" s="6"/>
      <c r="J145" s="6"/>
    </row>
    <row r="146" spans="1:10">
      <c r="A146" s="50"/>
      <c r="B146" s="15"/>
      <c r="C146" s="16"/>
      <c r="F146" s="70"/>
      <c r="G146" s="5" t="s">
        <v>14</v>
      </c>
      <c r="H146" s="6"/>
      <c r="J146" s="6"/>
    </row>
    <row r="147" spans="1:10">
      <c r="A147" s="50">
        <v>41820</v>
      </c>
      <c r="B147" t="s">
        <v>118</v>
      </c>
      <c r="C147" t="s">
        <v>112</v>
      </c>
      <c r="D147" s="14">
        <v>12800</v>
      </c>
      <c r="F147" s="69" t="s">
        <v>153</v>
      </c>
      <c r="G147" s="5" t="s">
        <v>61</v>
      </c>
      <c r="H147" s="62" t="s">
        <v>156</v>
      </c>
      <c r="J147" s="62" t="s">
        <v>156</v>
      </c>
    </row>
    <row r="148" spans="1:10">
      <c r="A148" s="50"/>
      <c r="B148" s="11" t="s">
        <v>120</v>
      </c>
      <c r="C148" s="16" t="s">
        <v>98</v>
      </c>
      <c r="E148" s="14">
        <f>+D147</f>
        <v>12800</v>
      </c>
      <c r="F148" s="70"/>
      <c r="G148" s="5" t="s">
        <v>61</v>
      </c>
      <c r="H148" s="6"/>
      <c r="J148" s="6"/>
    </row>
    <row r="149" spans="1:10">
      <c r="A149" s="50"/>
      <c r="B149" s="3" t="s">
        <v>33</v>
      </c>
      <c r="C149" s="3" t="s">
        <v>119</v>
      </c>
      <c r="D149" s="14">
        <v>12800</v>
      </c>
      <c r="F149" s="69"/>
      <c r="G149" s="5" t="s">
        <v>61</v>
      </c>
      <c r="H149" s="6"/>
      <c r="J149" s="6"/>
    </row>
    <row r="150" spans="1:10">
      <c r="A150" s="50"/>
      <c r="B150" s="11" t="s">
        <v>20</v>
      </c>
      <c r="C150" s="16" t="s">
        <v>113</v>
      </c>
      <c r="E150" s="14">
        <f>+D149</f>
        <v>12800</v>
      </c>
      <c r="F150" s="70"/>
      <c r="G150" s="5" t="s">
        <v>61</v>
      </c>
      <c r="H150" s="6"/>
      <c r="J150" s="6"/>
    </row>
    <row r="151" spans="1:10">
      <c r="A151" s="50"/>
      <c r="C151" s="6" t="s">
        <v>157</v>
      </c>
      <c r="F151" s="42"/>
      <c r="G151"/>
      <c r="H151" s="6"/>
      <c r="J151" s="6"/>
    </row>
    <row r="152" spans="1:10">
      <c r="A152" s="50"/>
      <c r="C152" s="6"/>
      <c r="F152" s="42"/>
      <c r="G152"/>
      <c r="H152" s="6"/>
      <c r="J152" s="6"/>
    </row>
    <row r="153" spans="1:10">
      <c r="A153" s="50">
        <v>41820</v>
      </c>
      <c r="B153" s="3" t="s">
        <v>158</v>
      </c>
      <c r="C153" t="s">
        <v>112</v>
      </c>
      <c r="D153" s="14">
        <v>96</v>
      </c>
      <c r="F153" s="69" t="s">
        <v>153</v>
      </c>
      <c r="G153" s="5" t="s">
        <v>61</v>
      </c>
      <c r="H153" s="62" t="s">
        <v>159</v>
      </c>
      <c r="J153" s="62" t="s">
        <v>159</v>
      </c>
    </row>
    <row r="154" spans="1:10">
      <c r="A154" s="50"/>
      <c r="B154" s="11" t="s">
        <v>160</v>
      </c>
      <c r="C154" s="16" t="s">
        <v>98</v>
      </c>
      <c r="E154" s="14">
        <f>+D153</f>
        <v>96</v>
      </c>
      <c r="F154" s="70"/>
      <c r="G154" s="5" t="s">
        <v>61</v>
      </c>
      <c r="H154" s="6"/>
      <c r="J154" s="6"/>
    </row>
    <row r="155" spans="1:10">
      <c r="A155" s="50"/>
      <c r="B155" s="3" t="s">
        <v>33</v>
      </c>
      <c r="C155" s="3" t="s">
        <v>119</v>
      </c>
      <c r="D155" s="14">
        <v>96</v>
      </c>
      <c r="F155" s="69"/>
      <c r="G155" s="5" t="s">
        <v>61</v>
      </c>
      <c r="H155" s="6"/>
      <c r="J155" s="6"/>
    </row>
    <row r="156" spans="1:10">
      <c r="A156" s="50"/>
      <c r="B156" s="11" t="s">
        <v>20</v>
      </c>
      <c r="C156" s="16" t="s">
        <v>113</v>
      </c>
      <c r="E156" s="14">
        <f>+D155</f>
        <v>96</v>
      </c>
      <c r="F156" s="70"/>
      <c r="G156" s="5" t="s">
        <v>61</v>
      </c>
      <c r="H156" s="6"/>
      <c r="J156" s="6"/>
    </row>
    <row r="157" spans="1:10">
      <c r="A157" s="50"/>
      <c r="C157" s="6" t="s">
        <v>155</v>
      </c>
      <c r="F157" s="42"/>
      <c r="G157"/>
      <c r="H157" s="6"/>
      <c r="J157" s="6"/>
    </row>
    <row r="158" spans="1:10">
      <c r="A158" s="76"/>
      <c r="B158"/>
      <c r="D158" s="65"/>
      <c r="E158" s="65"/>
      <c r="F158" s="42"/>
      <c r="H158" s="62"/>
      <c r="J158" s="62"/>
    </row>
    <row r="159" spans="1:10" ht="14">
      <c r="A159" s="50"/>
      <c r="B159" s="9"/>
      <c r="C159" s="38" t="s">
        <v>161</v>
      </c>
      <c r="D159" s="7"/>
      <c r="E159" s="7"/>
      <c r="F159" s="73"/>
      <c r="H159" s="62"/>
      <c r="J159" s="62"/>
    </row>
    <row r="160" spans="1:10">
      <c r="A160" s="50">
        <v>41820</v>
      </c>
      <c r="B160" t="s">
        <v>162</v>
      </c>
      <c r="C160" t="s">
        <v>112</v>
      </c>
      <c r="D160" s="14">
        <v>240</v>
      </c>
      <c r="F160" s="73" t="s">
        <v>163</v>
      </c>
      <c r="H160" s="62" t="s">
        <v>164</v>
      </c>
      <c r="J160" s="62" t="s">
        <v>164</v>
      </c>
    </row>
    <row r="161" spans="1:10">
      <c r="A161" s="50"/>
      <c r="B161" s="11" t="s">
        <v>71</v>
      </c>
      <c r="C161" s="16" t="s">
        <v>165</v>
      </c>
      <c r="E161" s="14">
        <f>+D160</f>
        <v>240</v>
      </c>
      <c r="F161" s="73"/>
      <c r="H161" s="62"/>
      <c r="J161" s="62"/>
    </row>
    <row r="162" spans="1:10">
      <c r="A162" s="50"/>
      <c r="B162" s="3" t="s">
        <v>33</v>
      </c>
      <c r="C162" s="3" t="s">
        <v>166</v>
      </c>
      <c r="D162" s="14">
        <v>240</v>
      </c>
      <c r="F162" s="73"/>
      <c r="H162" s="62"/>
      <c r="J162" s="62"/>
    </row>
    <row r="163" spans="1:10">
      <c r="A163" s="50"/>
      <c r="B163" s="11" t="s">
        <v>20</v>
      </c>
      <c r="C163" s="16" t="s">
        <v>113</v>
      </c>
      <c r="E163" s="14">
        <f>+D162</f>
        <v>240</v>
      </c>
      <c r="F163" s="73"/>
      <c r="H163" s="62"/>
      <c r="J163" s="62"/>
    </row>
    <row r="164" spans="1:10">
      <c r="A164" s="50"/>
      <c r="B164" s="11"/>
      <c r="C164" s="16"/>
      <c r="F164" s="73"/>
      <c r="H164" s="62"/>
      <c r="J164" s="62"/>
    </row>
    <row r="165" spans="1:10">
      <c r="A165" s="50"/>
      <c r="B165" t="s">
        <v>167</v>
      </c>
      <c r="C165" t="s">
        <v>112</v>
      </c>
      <c r="D165" s="14">
        <v>1579.36</v>
      </c>
      <c r="F165" s="73" t="s">
        <v>163</v>
      </c>
      <c r="H165" s="62" t="s">
        <v>168</v>
      </c>
      <c r="J165" s="62" t="s">
        <v>168</v>
      </c>
    </row>
    <row r="166" spans="1:10">
      <c r="A166" s="50"/>
      <c r="B166" s="11" t="s">
        <v>71</v>
      </c>
      <c r="C166" s="16" t="s">
        <v>165</v>
      </c>
      <c r="E166" s="14">
        <f>+D165</f>
        <v>1579.36</v>
      </c>
      <c r="F166" s="73"/>
      <c r="H166" s="62"/>
      <c r="J166" s="62"/>
    </row>
    <row r="167" spans="1:10">
      <c r="A167" s="50"/>
      <c r="B167" s="3" t="s">
        <v>33</v>
      </c>
      <c r="C167" s="3" t="s">
        <v>169</v>
      </c>
      <c r="D167" s="14">
        <v>1579.36</v>
      </c>
      <c r="F167" s="73"/>
      <c r="H167" s="62"/>
      <c r="J167" s="62"/>
    </row>
    <row r="168" spans="1:10" ht="15.75" customHeight="1">
      <c r="A168" s="50"/>
      <c r="B168" s="11" t="s">
        <v>20</v>
      </c>
      <c r="C168" s="16" t="s">
        <v>113</v>
      </c>
      <c r="E168" s="14">
        <f>+D167</f>
        <v>1579.36</v>
      </c>
      <c r="F168" s="73"/>
      <c r="H168" s="62"/>
      <c r="J168" s="62"/>
    </row>
    <row r="169" spans="1:10">
      <c r="A169" s="76"/>
      <c r="B169"/>
      <c r="D169" s="65"/>
      <c r="E169" s="65"/>
      <c r="F169" s="42"/>
      <c r="H169" s="62"/>
      <c r="J169" s="62"/>
    </row>
    <row r="170" spans="1:10" ht="17">
      <c r="A170" s="50"/>
      <c r="B170"/>
      <c r="C170" s="60" t="s">
        <v>170</v>
      </c>
      <c r="D170" s="7"/>
      <c r="E170" s="7"/>
      <c r="F170" s="42"/>
      <c r="G170" s="29"/>
      <c r="H170" s="5"/>
      <c r="J170" s="5"/>
    </row>
    <row r="171" spans="1:10" ht="14">
      <c r="A171" s="89">
        <v>41820</v>
      </c>
      <c r="B171" s="3" t="s">
        <v>171</v>
      </c>
      <c r="C171" s="9" t="s">
        <v>172</v>
      </c>
      <c r="D171" s="78">
        <v>4.68</v>
      </c>
      <c r="E171" s="78"/>
      <c r="F171" s="69" t="s">
        <v>173</v>
      </c>
      <c r="G171" s="29" t="s">
        <v>72</v>
      </c>
      <c r="H171" s="5" t="s">
        <v>174</v>
      </c>
      <c r="J171" s="5" t="s">
        <v>174</v>
      </c>
    </row>
    <row r="172" spans="1:10" ht="14">
      <c r="A172" s="89"/>
      <c r="B172" s="11" t="s">
        <v>101</v>
      </c>
      <c r="C172" s="9" t="s">
        <v>175</v>
      </c>
      <c r="D172" s="78"/>
      <c r="E172" s="78">
        <f>+D171</f>
        <v>4.68</v>
      </c>
      <c r="F172" s="79"/>
      <c r="G172" s="29" t="s">
        <v>72</v>
      </c>
      <c r="H172" s="5"/>
      <c r="J172" s="5"/>
    </row>
    <row r="173" spans="1:10" ht="14">
      <c r="A173" s="89"/>
      <c r="B173" s="3" t="s">
        <v>176</v>
      </c>
      <c r="C173" s="9" t="s">
        <v>98</v>
      </c>
      <c r="D173" s="78">
        <v>4.68</v>
      </c>
      <c r="E173" s="78"/>
      <c r="F173" s="79"/>
      <c r="G173" s="29" t="s">
        <v>72</v>
      </c>
      <c r="H173" s="5"/>
      <c r="J173" s="5"/>
    </row>
    <row r="174" spans="1:10" ht="14">
      <c r="A174" s="89"/>
      <c r="B174" s="11" t="s">
        <v>177</v>
      </c>
      <c r="C174" s="9" t="s">
        <v>178</v>
      </c>
      <c r="D174" s="78"/>
      <c r="E174" s="78">
        <f>+D173</f>
        <v>4.68</v>
      </c>
      <c r="F174" s="79"/>
      <c r="G174" s="29" t="s">
        <v>72</v>
      </c>
      <c r="H174" s="5"/>
      <c r="J174" s="5"/>
    </row>
    <row r="175" spans="1:10" ht="14">
      <c r="A175" s="50"/>
      <c r="B175"/>
      <c r="C175" s="8" t="s">
        <v>179</v>
      </c>
      <c r="D175" s="7"/>
      <c r="E175" s="7"/>
      <c r="F175" s="42"/>
      <c r="G175" s="29"/>
      <c r="H175" s="5"/>
      <c r="J175" s="5"/>
    </row>
  </sheetData>
  <phoneticPr fontId="0" type="noConversion"/>
  <printOptions gridLines="1"/>
  <pageMargins left="0.25" right="0.25" top="0.75" bottom="1" header="0.5" footer="0.5"/>
  <pageSetup scale="90" orientation="landscape" horizontalDpi="90" verticalDpi="9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topLeftCell="A61" zoomScaleNormal="100" workbookViewId="0">
      <selection activeCell="D17" sqref="D17"/>
    </sheetView>
  </sheetViews>
  <sheetFormatPr defaultRowHeight="12.5"/>
  <cols>
    <col min="1" max="1" width="9" customWidth="1"/>
    <col min="2" max="2" width="27.54296875" customWidth="1"/>
    <col min="3" max="3" width="49.453125" customWidth="1"/>
    <col min="4" max="4" width="13.81640625" style="12" customWidth="1"/>
    <col min="5" max="5" width="13" style="12" customWidth="1"/>
    <col min="6" max="6" width="13.1796875" customWidth="1"/>
    <col min="7" max="7" width="3.81640625" customWidth="1"/>
    <col min="8" max="8" width="14.453125" customWidth="1"/>
  </cols>
  <sheetData>
    <row r="1" spans="1:8" s="19" customFormat="1" ht="15.75" customHeight="1">
      <c r="C1" s="120" t="s">
        <v>500</v>
      </c>
      <c r="D1" s="22"/>
      <c r="E1" s="33"/>
      <c r="F1" s="42"/>
      <c r="G1" s="5"/>
      <c r="H1" s="62"/>
    </row>
    <row r="2" spans="1:8" s="152" customFormat="1" ht="15" customHeight="1">
      <c r="A2" s="150" t="s">
        <v>15</v>
      </c>
      <c r="B2" s="58" t="s">
        <v>16</v>
      </c>
      <c r="C2" s="58" t="s">
        <v>17</v>
      </c>
      <c r="D2" s="59" t="s">
        <v>18</v>
      </c>
      <c r="E2" s="59" t="s">
        <v>19</v>
      </c>
      <c r="F2" s="36" t="s">
        <v>100</v>
      </c>
      <c r="G2" s="36" t="s">
        <v>85</v>
      </c>
      <c r="H2" s="151" t="s">
        <v>375</v>
      </c>
    </row>
    <row r="3" spans="1:8" s="56" customFormat="1" ht="15" customHeight="1">
      <c r="A3" s="123"/>
      <c r="B3" s="124"/>
      <c r="C3" s="124"/>
      <c r="D3" s="125"/>
      <c r="E3" s="125"/>
      <c r="F3" s="121"/>
      <c r="G3" s="121"/>
      <c r="H3" s="122"/>
    </row>
    <row r="4" spans="1:8" s="24" customFormat="1" ht="21" customHeight="1">
      <c r="A4" s="85"/>
      <c r="B4" s="84" t="s">
        <v>14</v>
      </c>
      <c r="C4" s="145" t="s">
        <v>439</v>
      </c>
      <c r="D4" s="75"/>
      <c r="E4" s="75"/>
      <c r="F4" s="43"/>
      <c r="G4" s="61"/>
      <c r="H4" s="62"/>
    </row>
    <row r="5" spans="1:8" ht="13">
      <c r="A5" s="96">
        <v>42011</v>
      </c>
      <c r="B5" s="9" t="s">
        <v>283</v>
      </c>
      <c r="C5" s="3" t="s">
        <v>420</v>
      </c>
      <c r="D5" s="7">
        <v>5400000</v>
      </c>
      <c r="E5" s="7"/>
      <c r="F5" s="42" t="s">
        <v>373</v>
      </c>
      <c r="G5" s="5" t="s">
        <v>61</v>
      </c>
      <c r="H5" s="62" t="s">
        <v>374</v>
      </c>
    </row>
    <row r="6" spans="1:8" ht="13">
      <c r="A6" s="96"/>
      <c r="B6" s="11" t="s">
        <v>137</v>
      </c>
      <c r="C6" s="11" t="s">
        <v>376</v>
      </c>
      <c r="D6" s="7"/>
      <c r="E6" s="7">
        <f>+D5</f>
        <v>5400000</v>
      </c>
      <c r="F6" s="42"/>
      <c r="G6" s="5" t="s">
        <v>61</v>
      </c>
      <c r="H6" s="62" t="s">
        <v>386</v>
      </c>
    </row>
    <row r="7" spans="1:8" ht="13">
      <c r="A7" s="96"/>
      <c r="C7" s="6" t="s">
        <v>377</v>
      </c>
      <c r="F7" s="42"/>
      <c r="G7" s="5"/>
      <c r="H7" s="62"/>
    </row>
    <row r="8" spans="1:8" ht="13">
      <c r="A8" s="96"/>
      <c r="C8" s="6"/>
      <c r="F8" s="42"/>
      <c r="G8" s="5"/>
      <c r="H8" s="62"/>
    </row>
    <row r="9" spans="1:8" ht="13">
      <c r="A9" s="96">
        <v>42035</v>
      </c>
      <c r="B9" s="32" t="s">
        <v>137</v>
      </c>
      <c r="C9" s="3" t="s">
        <v>421</v>
      </c>
      <c r="D9" s="7">
        <v>5550000</v>
      </c>
      <c r="E9" s="7"/>
      <c r="F9" s="42" t="s">
        <v>384</v>
      </c>
      <c r="G9" s="5" t="s">
        <v>61</v>
      </c>
      <c r="H9" s="62" t="s">
        <v>383</v>
      </c>
    </row>
    <row r="10" spans="1:8" ht="13">
      <c r="A10" s="96"/>
      <c r="B10" s="31" t="s">
        <v>139</v>
      </c>
      <c r="C10" s="10" t="s">
        <v>286</v>
      </c>
      <c r="D10" s="7"/>
      <c r="E10" s="7">
        <f>+D9</f>
        <v>5550000</v>
      </c>
      <c r="F10" s="42"/>
      <c r="G10" s="5" t="s">
        <v>61</v>
      </c>
      <c r="H10" s="62"/>
    </row>
    <row r="11" spans="1:8" ht="13">
      <c r="A11" s="96"/>
      <c r="C11" s="6" t="s">
        <v>382</v>
      </c>
      <c r="F11" s="42"/>
      <c r="G11" s="5"/>
      <c r="H11" s="62"/>
    </row>
    <row r="12" spans="1:8" s="24" customFormat="1" ht="15" customHeight="1">
      <c r="A12" s="85"/>
      <c r="B12" s="37"/>
      <c r="C12" s="37"/>
      <c r="D12" s="75"/>
      <c r="E12" s="75"/>
      <c r="F12" s="43"/>
      <c r="G12" s="61"/>
      <c r="H12" s="62"/>
    </row>
    <row r="13" spans="1:8" ht="13">
      <c r="A13" s="96">
        <v>42035</v>
      </c>
      <c r="B13" s="9" t="s">
        <v>147</v>
      </c>
      <c r="C13" s="3" t="s">
        <v>378</v>
      </c>
      <c r="D13" s="7">
        <v>150000</v>
      </c>
      <c r="E13" s="7"/>
      <c r="F13" s="42" t="s">
        <v>380</v>
      </c>
      <c r="G13" s="5" t="s">
        <v>61</v>
      </c>
      <c r="H13" s="62" t="s">
        <v>381</v>
      </c>
    </row>
    <row r="14" spans="1:8" ht="13">
      <c r="A14" s="96"/>
      <c r="B14" s="11" t="s">
        <v>137</v>
      </c>
      <c r="C14" s="11" t="s">
        <v>376</v>
      </c>
      <c r="D14" s="7"/>
      <c r="E14" s="7">
        <f>+D13</f>
        <v>150000</v>
      </c>
      <c r="F14" s="42"/>
      <c r="G14" s="5" t="s">
        <v>61</v>
      </c>
      <c r="H14" s="62"/>
    </row>
    <row r="15" spans="1:8" ht="13">
      <c r="A15" s="96"/>
      <c r="C15" s="6" t="s">
        <v>379</v>
      </c>
      <c r="F15" s="42"/>
      <c r="G15" s="5"/>
      <c r="H15" s="62"/>
    </row>
    <row r="16" spans="1:8" ht="13">
      <c r="A16" s="96"/>
      <c r="C16" s="6"/>
      <c r="F16" s="42"/>
      <c r="G16" s="5"/>
      <c r="H16" s="62"/>
    </row>
    <row r="17" spans="1:8" ht="15.5">
      <c r="A17" s="96"/>
      <c r="B17" s="84" t="s">
        <v>14</v>
      </c>
      <c r="C17" s="145" t="s">
        <v>440</v>
      </c>
      <c r="F17" s="42"/>
      <c r="G17" s="5"/>
      <c r="H17" s="62"/>
    </row>
    <row r="18" spans="1:8" ht="13">
      <c r="A18" s="96">
        <v>42354</v>
      </c>
      <c r="B18" s="32" t="s">
        <v>139</v>
      </c>
      <c r="C18" s="3" t="s">
        <v>387</v>
      </c>
      <c r="D18" s="7">
        <v>5500000</v>
      </c>
      <c r="E18" s="7"/>
      <c r="F18" s="42" t="s">
        <v>385</v>
      </c>
      <c r="G18" s="5" t="s">
        <v>61</v>
      </c>
      <c r="H18" s="62" t="s">
        <v>374</v>
      </c>
    </row>
    <row r="19" spans="1:8" ht="13">
      <c r="A19" s="96"/>
      <c r="B19" s="11" t="s">
        <v>137</v>
      </c>
      <c r="C19" s="11" t="s">
        <v>376</v>
      </c>
      <c r="D19" s="7"/>
      <c r="E19" s="7">
        <f>+D18</f>
        <v>5500000</v>
      </c>
      <c r="F19" s="42"/>
      <c r="G19" s="5" t="s">
        <v>61</v>
      </c>
      <c r="H19" s="62" t="s">
        <v>386</v>
      </c>
    </row>
    <row r="20" spans="1:8" ht="13">
      <c r="A20" s="96"/>
      <c r="C20" s="6" t="s">
        <v>388</v>
      </c>
      <c r="F20" s="42"/>
      <c r="G20" s="5"/>
      <c r="H20" s="62"/>
    </row>
    <row r="21" spans="1:8" ht="13">
      <c r="A21" s="96"/>
      <c r="C21" s="6"/>
      <c r="F21" s="42"/>
      <c r="G21" s="5"/>
      <c r="H21" s="62"/>
    </row>
    <row r="22" spans="1:8" ht="13">
      <c r="A22" s="96">
        <v>42369</v>
      </c>
      <c r="B22" s="9" t="s">
        <v>137</v>
      </c>
      <c r="C22" s="9" t="s">
        <v>422</v>
      </c>
      <c r="D22" s="53">
        <v>5500000</v>
      </c>
      <c r="F22" s="42" t="s">
        <v>284</v>
      </c>
      <c r="G22" s="5" t="s">
        <v>61</v>
      </c>
      <c r="H22" s="62" t="s">
        <v>265</v>
      </c>
    </row>
    <row r="23" spans="1:8" ht="13">
      <c r="A23" s="96"/>
      <c r="B23" s="31" t="s">
        <v>139</v>
      </c>
      <c r="C23" s="11" t="s">
        <v>387</v>
      </c>
      <c r="D23" s="71" t="s">
        <v>333</v>
      </c>
      <c r="E23" s="7">
        <f>+D22</f>
        <v>5500000</v>
      </c>
      <c r="F23" s="42"/>
      <c r="G23" s="5" t="s">
        <v>61</v>
      </c>
      <c r="H23" s="62"/>
    </row>
    <row r="24" spans="1:8" ht="13">
      <c r="A24" s="96"/>
      <c r="B24" s="32" t="s">
        <v>33</v>
      </c>
      <c r="C24" s="3" t="s">
        <v>97</v>
      </c>
      <c r="D24" s="7">
        <v>23976</v>
      </c>
      <c r="E24" s="7"/>
      <c r="F24" s="42"/>
      <c r="G24" s="5" t="s">
        <v>61</v>
      </c>
      <c r="H24" s="62"/>
    </row>
    <row r="25" spans="1:8" ht="13">
      <c r="A25" s="96"/>
      <c r="B25" s="31" t="s">
        <v>20</v>
      </c>
      <c r="C25" s="10" t="s">
        <v>113</v>
      </c>
      <c r="D25" s="7"/>
      <c r="E25" s="7">
        <f>+D24</f>
        <v>23976</v>
      </c>
      <c r="F25" s="42"/>
      <c r="G25" s="5" t="s">
        <v>61</v>
      </c>
      <c r="H25" s="62"/>
    </row>
    <row r="26" spans="1:8" ht="13">
      <c r="A26" s="96"/>
      <c r="B26" s="31"/>
      <c r="C26" s="6" t="s">
        <v>389</v>
      </c>
      <c r="D26" s="71"/>
      <c r="F26" s="42"/>
      <c r="G26" s="5"/>
      <c r="H26" s="62"/>
    </row>
    <row r="27" spans="1:8" ht="13">
      <c r="A27" s="96"/>
      <c r="B27" s="31"/>
      <c r="C27" s="6"/>
      <c r="D27" s="71"/>
      <c r="F27" s="42"/>
      <c r="G27" s="5"/>
      <c r="H27" s="62"/>
    </row>
    <row r="28" spans="1:8" ht="15.5">
      <c r="A28" s="96"/>
      <c r="B28" s="84" t="s">
        <v>14</v>
      </c>
      <c r="C28" s="145" t="s">
        <v>441</v>
      </c>
      <c r="F28" s="42"/>
      <c r="G28" s="5"/>
      <c r="H28" s="62"/>
    </row>
    <row r="29" spans="1:8" ht="13">
      <c r="A29" s="96">
        <v>42732</v>
      </c>
      <c r="B29" s="32" t="s">
        <v>139</v>
      </c>
      <c r="C29" s="3" t="s">
        <v>387</v>
      </c>
      <c r="D29" s="7">
        <v>5500000</v>
      </c>
      <c r="E29" s="7"/>
      <c r="F29" s="42" t="s">
        <v>385</v>
      </c>
      <c r="G29" s="5" t="s">
        <v>61</v>
      </c>
      <c r="H29" s="62" t="s">
        <v>374</v>
      </c>
    </row>
    <row r="30" spans="1:8" ht="13">
      <c r="A30" s="96"/>
      <c r="B30" s="11" t="s">
        <v>137</v>
      </c>
      <c r="C30" s="11" t="s">
        <v>422</v>
      </c>
      <c r="D30" s="7"/>
      <c r="E30" s="7">
        <f>+D29</f>
        <v>5500000</v>
      </c>
      <c r="F30" s="42"/>
      <c r="G30" s="5" t="s">
        <v>61</v>
      </c>
      <c r="H30" s="62" t="s">
        <v>386</v>
      </c>
    </row>
    <row r="31" spans="1:8" ht="13">
      <c r="A31" s="96"/>
      <c r="C31" s="6" t="s">
        <v>388</v>
      </c>
      <c r="F31" s="42"/>
      <c r="G31" s="5"/>
      <c r="H31" s="62"/>
    </row>
    <row r="32" spans="1:8" s="24" customFormat="1" ht="15" customHeight="1">
      <c r="A32" s="85"/>
      <c r="B32" s="37"/>
      <c r="C32" s="37"/>
      <c r="D32" s="75"/>
      <c r="E32" s="75"/>
      <c r="F32" s="43"/>
      <c r="G32" s="61"/>
      <c r="H32" s="62"/>
    </row>
    <row r="33" spans="1:9" ht="13">
      <c r="A33" s="76">
        <v>42735</v>
      </c>
      <c r="B33" s="32" t="s">
        <v>137</v>
      </c>
      <c r="C33" s="3" t="s">
        <v>423</v>
      </c>
      <c r="D33" s="7">
        <v>5550000</v>
      </c>
      <c r="E33" s="7"/>
      <c r="F33" s="35" t="s">
        <v>284</v>
      </c>
      <c r="G33" s="5" t="s">
        <v>61</v>
      </c>
      <c r="H33" s="5" t="s">
        <v>287</v>
      </c>
    </row>
    <row r="34" spans="1:9" ht="13">
      <c r="A34" s="76"/>
      <c r="B34" s="31" t="s">
        <v>139</v>
      </c>
      <c r="C34" s="10" t="s">
        <v>286</v>
      </c>
      <c r="D34" s="7"/>
      <c r="E34" s="7">
        <f>+D33</f>
        <v>5550000</v>
      </c>
      <c r="F34" s="35"/>
      <c r="G34" s="5" t="s">
        <v>61</v>
      </c>
      <c r="H34" s="5"/>
    </row>
    <row r="35" spans="1:9" ht="13">
      <c r="A35" s="76"/>
      <c r="B35" s="32" t="s">
        <v>33</v>
      </c>
      <c r="C35" s="3" t="s">
        <v>97</v>
      </c>
      <c r="D35" s="7">
        <v>23976</v>
      </c>
      <c r="E35" s="7"/>
      <c r="F35" s="35"/>
      <c r="G35" s="5" t="s">
        <v>61</v>
      </c>
      <c r="H35" s="5"/>
    </row>
    <row r="36" spans="1:9" ht="13">
      <c r="A36" s="76"/>
      <c r="B36" s="31" t="s">
        <v>20</v>
      </c>
      <c r="C36" s="10" t="s">
        <v>113</v>
      </c>
      <c r="D36" s="7"/>
      <c r="E36" s="7">
        <f>+D35</f>
        <v>23976</v>
      </c>
      <c r="F36" s="35"/>
      <c r="G36" s="5" t="s">
        <v>61</v>
      </c>
      <c r="H36" s="5"/>
    </row>
    <row r="37" spans="1:9" ht="13">
      <c r="A37" s="76"/>
      <c r="B37" s="31"/>
      <c r="C37" s="8" t="s">
        <v>424</v>
      </c>
      <c r="D37" s="7"/>
      <c r="E37" s="7"/>
      <c r="F37" s="35"/>
      <c r="G37" s="5"/>
      <c r="H37" s="5"/>
    </row>
    <row r="39" spans="1:9" ht="15.5">
      <c r="B39" s="84" t="s">
        <v>14</v>
      </c>
      <c r="C39" s="145" t="s">
        <v>464</v>
      </c>
    </row>
    <row r="40" spans="1:9" ht="13">
      <c r="A40" s="76">
        <v>43039</v>
      </c>
      <c r="B40" s="32" t="s">
        <v>137</v>
      </c>
      <c r="C40" s="3" t="s">
        <v>425</v>
      </c>
      <c r="D40" s="7">
        <v>1000</v>
      </c>
      <c r="E40" s="7"/>
      <c r="F40" s="35" t="s">
        <v>390</v>
      </c>
      <c r="G40" s="5" t="s">
        <v>61</v>
      </c>
      <c r="H40" s="5" t="s">
        <v>323</v>
      </c>
    </row>
    <row r="41" spans="1:9" ht="13">
      <c r="B41" s="31" t="s">
        <v>391</v>
      </c>
      <c r="C41" s="10" t="s">
        <v>392</v>
      </c>
      <c r="D41" s="7"/>
      <c r="E41" s="7">
        <f>+D40</f>
        <v>1000</v>
      </c>
      <c r="F41" s="35"/>
      <c r="G41" s="5" t="s">
        <v>61</v>
      </c>
      <c r="H41" s="5"/>
    </row>
    <row r="42" spans="1:9" ht="13">
      <c r="C42" s="6" t="s">
        <v>426</v>
      </c>
    </row>
    <row r="43" spans="1:9" ht="13.25" customHeight="1">
      <c r="C43" s="147" t="s">
        <v>14</v>
      </c>
    </row>
    <row r="44" spans="1:9" ht="13">
      <c r="A44" s="76">
        <v>43047</v>
      </c>
      <c r="B44" s="32" t="s">
        <v>391</v>
      </c>
      <c r="C44" s="9" t="s">
        <v>392</v>
      </c>
      <c r="D44" s="7">
        <v>1000</v>
      </c>
      <c r="F44" s="69" t="s">
        <v>390</v>
      </c>
      <c r="G44" s="5" t="s">
        <v>61</v>
      </c>
      <c r="H44" s="62" t="s">
        <v>416</v>
      </c>
      <c r="I44" s="3" t="s">
        <v>14</v>
      </c>
    </row>
    <row r="45" spans="1:9" ht="13">
      <c r="B45" s="31" t="s">
        <v>137</v>
      </c>
      <c r="C45" s="11" t="s">
        <v>425</v>
      </c>
      <c r="D45" s="7" t="s">
        <v>14</v>
      </c>
      <c r="E45" s="7">
        <f>+D44</f>
        <v>1000</v>
      </c>
      <c r="F45" s="69" t="s">
        <v>415</v>
      </c>
      <c r="G45" s="5" t="s">
        <v>61</v>
      </c>
      <c r="H45" s="62" t="s">
        <v>417</v>
      </c>
    </row>
    <row r="46" spans="1:9" ht="13">
      <c r="C46" s="6" t="s">
        <v>393</v>
      </c>
    </row>
    <row r="48" spans="1:9" ht="13">
      <c r="A48" s="76">
        <v>43089</v>
      </c>
      <c r="B48" s="32" t="s">
        <v>139</v>
      </c>
      <c r="C48" s="9" t="s">
        <v>394</v>
      </c>
      <c r="D48" s="7">
        <v>192000</v>
      </c>
      <c r="E48" s="7"/>
      <c r="G48" s="5" t="s">
        <v>61</v>
      </c>
      <c r="H48" s="5" t="s">
        <v>416</v>
      </c>
    </row>
    <row r="49" spans="1:8" ht="13">
      <c r="B49" s="32" t="s">
        <v>139</v>
      </c>
      <c r="C49" s="9" t="s">
        <v>395</v>
      </c>
      <c r="D49" s="7">
        <v>3031000</v>
      </c>
      <c r="E49" s="7"/>
      <c r="G49" s="5" t="s">
        <v>61</v>
      </c>
      <c r="H49" s="5" t="s">
        <v>398</v>
      </c>
    </row>
    <row r="50" spans="1:8" ht="13">
      <c r="B50" s="32" t="s">
        <v>139</v>
      </c>
      <c r="C50" s="9" t="s">
        <v>396</v>
      </c>
      <c r="D50" s="7">
        <v>2050000</v>
      </c>
      <c r="E50" s="7"/>
      <c r="G50" s="5" t="s">
        <v>61</v>
      </c>
      <c r="H50" s="23" t="s">
        <v>453</v>
      </c>
    </row>
    <row r="51" spans="1:8" ht="13">
      <c r="B51" s="32" t="s">
        <v>139</v>
      </c>
      <c r="C51" s="9" t="s">
        <v>397</v>
      </c>
      <c r="D51" s="7">
        <v>277000</v>
      </c>
      <c r="E51" s="7"/>
      <c r="G51" s="5" t="s">
        <v>61</v>
      </c>
      <c r="H51" s="23" t="s">
        <v>454</v>
      </c>
    </row>
    <row r="52" spans="1:8" ht="13">
      <c r="B52" s="31" t="s">
        <v>137</v>
      </c>
      <c r="C52" s="11" t="s">
        <v>427</v>
      </c>
      <c r="D52" s="7"/>
      <c r="E52" s="7">
        <f>+D48</f>
        <v>192000</v>
      </c>
      <c r="G52" s="5" t="s">
        <v>61</v>
      </c>
      <c r="H52" s="23" t="s">
        <v>449</v>
      </c>
    </row>
    <row r="53" spans="1:8" ht="13">
      <c r="B53" s="31" t="s">
        <v>137</v>
      </c>
      <c r="C53" s="11" t="s">
        <v>427</v>
      </c>
      <c r="D53" s="7"/>
      <c r="E53" s="7">
        <f>+D49</f>
        <v>3031000</v>
      </c>
      <c r="G53" s="5" t="s">
        <v>61</v>
      </c>
      <c r="H53" s="23" t="s">
        <v>451</v>
      </c>
    </row>
    <row r="54" spans="1:8" ht="13">
      <c r="B54" s="31" t="s">
        <v>137</v>
      </c>
      <c r="C54" s="11" t="s">
        <v>427</v>
      </c>
      <c r="D54" s="7"/>
      <c r="E54" s="7">
        <f>+D50</f>
        <v>2050000</v>
      </c>
      <c r="G54" s="5" t="s">
        <v>61</v>
      </c>
      <c r="H54" s="23" t="s">
        <v>450</v>
      </c>
    </row>
    <row r="55" spans="1:8" ht="13">
      <c r="B55" s="31" t="s">
        <v>137</v>
      </c>
      <c r="C55" s="11" t="s">
        <v>427</v>
      </c>
      <c r="D55" s="7"/>
      <c r="E55" s="7">
        <f>+D51</f>
        <v>277000</v>
      </c>
      <c r="F55" s="126">
        <f>SUM(E52:E55)</f>
        <v>5550000</v>
      </c>
      <c r="G55" s="5" t="s">
        <v>61</v>
      </c>
      <c r="H55" s="23" t="s">
        <v>452</v>
      </c>
    </row>
    <row r="56" spans="1:8" ht="13">
      <c r="C56" s="8" t="s">
        <v>442</v>
      </c>
      <c r="D56" s="7"/>
      <c r="E56" s="7"/>
    </row>
    <row r="58" spans="1:8" ht="17.5" customHeight="1">
      <c r="A58" s="76">
        <v>43100</v>
      </c>
      <c r="B58" s="32" t="s">
        <v>137</v>
      </c>
      <c r="C58" s="9" t="s">
        <v>425</v>
      </c>
      <c r="D58" s="7">
        <v>2050000</v>
      </c>
      <c r="F58" s="23" t="s">
        <v>443</v>
      </c>
      <c r="G58" s="5" t="s">
        <v>61</v>
      </c>
      <c r="H58" s="6" t="s">
        <v>474</v>
      </c>
    </row>
    <row r="59" spans="1:8" ht="17.5" customHeight="1">
      <c r="B59" s="11" t="s">
        <v>407</v>
      </c>
      <c r="C59" s="10" t="s">
        <v>429</v>
      </c>
      <c r="E59" s="7">
        <f>SUM(D57:D58)</f>
        <v>2050000</v>
      </c>
      <c r="F59" s="23" t="s">
        <v>444</v>
      </c>
      <c r="G59" s="5" t="s">
        <v>61</v>
      </c>
    </row>
    <row r="60" spans="1:8" ht="17.5" customHeight="1">
      <c r="B60" s="127"/>
      <c r="C60" s="6" t="s">
        <v>445</v>
      </c>
    </row>
    <row r="61" spans="1:8" ht="13.25" customHeight="1">
      <c r="B61" s="127"/>
      <c r="C61" s="6"/>
    </row>
    <row r="62" spans="1:8" ht="17.5" customHeight="1">
      <c r="A62" s="76">
        <v>43100</v>
      </c>
      <c r="B62" s="32" t="s">
        <v>33</v>
      </c>
      <c r="C62" s="9" t="s">
        <v>97</v>
      </c>
      <c r="D62" s="7">
        <v>1317.5</v>
      </c>
      <c r="F62" s="23" t="s">
        <v>443</v>
      </c>
      <c r="G62" s="5" t="s">
        <v>61</v>
      </c>
      <c r="H62" s="6" t="s">
        <v>473</v>
      </c>
    </row>
    <row r="63" spans="1:8" ht="17.5" customHeight="1">
      <c r="B63" s="11" t="s">
        <v>447</v>
      </c>
      <c r="C63" s="10" t="s">
        <v>448</v>
      </c>
      <c r="E63" s="7">
        <f>SUM(D60:D62)</f>
        <v>1317.5</v>
      </c>
      <c r="F63" s="23" t="s">
        <v>444</v>
      </c>
      <c r="G63" s="5" t="s">
        <v>61</v>
      </c>
    </row>
    <row r="64" spans="1:8" ht="17.5" customHeight="1">
      <c r="B64" s="127"/>
      <c r="C64" s="6" t="s">
        <v>446</v>
      </c>
    </row>
    <row r="65" spans="1:8" ht="14.5" customHeight="1">
      <c r="B65" s="127"/>
    </row>
    <row r="66" spans="1:8" ht="15.5">
      <c r="A66" s="76">
        <v>43100</v>
      </c>
      <c r="B66" s="32" t="s">
        <v>137</v>
      </c>
      <c r="C66" s="9" t="s">
        <v>423</v>
      </c>
      <c r="D66" s="7">
        <v>277000</v>
      </c>
      <c r="E66" s="7" t="s">
        <v>14</v>
      </c>
      <c r="F66" s="128" t="s">
        <v>408</v>
      </c>
      <c r="G66" s="5" t="s">
        <v>61</v>
      </c>
      <c r="H66" s="6" t="s">
        <v>472</v>
      </c>
    </row>
    <row r="67" spans="1:8" ht="15.5">
      <c r="A67" s="5"/>
      <c r="B67" s="31" t="s">
        <v>391</v>
      </c>
      <c r="C67" s="10" t="s">
        <v>399</v>
      </c>
      <c r="E67" s="7">
        <f>+D66</f>
        <v>277000</v>
      </c>
      <c r="F67" s="128" t="s">
        <v>304</v>
      </c>
      <c r="G67" s="5" t="s">
        <v>61</v>
      </c>
      <c r="H67" s="23" t="s">
        <v>14</v>
      </c>
    </row>
    <row r="68" spans="1:8" ht="13">
      <c r="A68" s="5"/>
      <c r="C68" s="6" t="s">
        <v>455</v>
      </c>
      <c r="G68" s="5" t="s">
        <v>14</v>
      </c>
      <c r="H68" s="27" t="s">
        <v>14</v>
      </c>
    </row>
    <row r="69" spans="1:8" ht="13">
      <c r="A69" s="5"/>
      <c r="G69" s="5" t="s">
        <v>14</v>
      </c>
    </row>
    <row r="70" spans="1:8" ht="13">
      <c r="A70" s="76">
        <v>43100</v>
      </c>
      <c r="B70" s="32" t="s">
        <v>137</v>
      </c>
      <c r="C70" s="9" t="s">
        <v>457</v>
      </c>
      <c r="D70" s="7">
        <v>3031000</v>
      </c>
      <c r="E70" s="7" t="s">
        <v>14</v>
      </c>
      <c r="F70" s="23" t="s">
        <v>461</v>
      </c>
      <c r="G70" s="5" t="s">
        <v>61</v>
      </c>
      <c r="H70" s="6" t="s">
        <v>471</v>
      </c>
    </row>
    <row r="71" spans="1:8" ht="13">
      <c r="A71" s="5"/>
      <c r="B71" s="15" t="s">
        <v>400</v>
      </c>
      <c r="C71" s="10" t="s">
        <v>456</v>
      </c>
      <c r="E71" s="7">
        <f>+D70</f>
        <v>3031000</v>
      </c>
      <c r="F71" s="23" t="s">
        <v>460</v>
      </c>
      <c r="G71" s="5" t="s">
        <v>61</v>
      </c>
    </row>
    <row r="72" spans="1:8" ht="13">
      <c r="A72" s="5"/>
      <c r="B72" s="15"/>
      <c r="C72" s="6" t="s">
        <v>458</v>
      </c>
      <c r="E72" s="7"/>
      <c r="G72" s="5"/>
    </row>
    <row r="73" spans="1:8" ht="13">
      <c r="A73" s="5"/>
      <c r="B73" s="15"/>
      <c r="C73" s="10"/>
      <c r="E73" s="7"/>
      <c r="G73" s="5"/>
    </row>
    <row r="74" spans="1:8" ht="13">
      <c r="A74" s="76">
        <v>43100</v>
      </c>
      <c r="B74" s="32" t="s">
        <v>137</v>
      </c>
      <c r="C74" s="9" t="s">
        <v>419</v>
      </c>
      <c r="D74" s="7">
        <v>192000</v>
      </c>
      <c r="E74" s="7" t="s">
        <v>14</v>
      </c>
      <c r="F74" s="5" t="s">
        <v>459</v>
      </c>
      <c r="G74" s="5" t="s">
        <v>61</v>
      </c>
      <c r="H74" s="6" t="s">
        <v>470</v>
      </c>
    </row>
    <row r="75" spans="1:8" ht="13">
      <c r="A75" s="5"/>
      <c r="B75" s="31" t="s">
        <v>139</v>
      </c>
      <c r="C75" s="10" t="s">
        <v>401</v>
      </c>
      <c r="E75" s="7">
        <f>+D74</f>
        <v>192000</v>
      </c>
      <c r="F75" s="23" t="s">
        <v>460</v>
      </c>
      <c r="G75" s="5" t="s">
        <v>61</v>
      </c>
      <c r="H75" s="5" t="s">
        <v>14</v>
      </c>
    </row>
    <row r="76" spans="1:8" ht="13">
      <c r="A76" s="5"/>
      <c r="B76" s="31"/>
      <c r="C76" s="6" t="s">
        <v>462</v>
      </c>
      <c r="E76" s="7"/>
      <c r="G76" s="5"/>
      <c r="H76" s="3" t="s">
        <v>14</v>
      </c>
    </row>
    <row r="77" spans="1:8" ht="13">
      <c r="A77" s="5"/>
      <c r="B77" s="15"/>
      <c r="C77" s="10"/>
      <c r="E77" s="7"/>
      <c r="G77" s="5"/>
    </row>
    <row r="78" spans="1:8" ht="13">
      <c r="A78" s="76">
        <v>43100</v>
      </c>
      <c r="B78" s="32" t="s">
        <v>33</v>
      </c>
      <c r="C78" s="9" t="s">
        <v>97</v>
      </c>
      <c r="D78" s="7">
        <v>244679.79</v>
      </c>
      <c r="E78" s="7" t="s">
        <v>14</v>
      </c>
      <c r="F78" s="5" t="s">
        <v>461</v>
      </c>
      <c r="G78" s="5" t="s">
        <v>61</v>
      </c>
      <c r="H78" s="6" t="s">
        <v>469</v>
      </c>
    </row>
    <row r="79" spans="1:8" ht="13">
      <c r="A79" s="5"/>
      <c r="B79" s="31" t="s">
        <v>20</v>
      </c>
      <c r="C79" s="10" t="s">
        <v>467</v>
      </c>
      <c r="E79" s="7">
        <f>+D78</f>
        <v>244679.79</v>
      </c>
      <c r="F79" s="23" t="s">
        <v>465</v>
      </c>
      <c r="G79" s="5" t="s">
        <v>61</v>
      </c>
      <c r="H79" s="5" t="s">
        <v>14</v>
      </c>
    </row>
    <row r="80" spans="1:8" ht="13">
      <c r="A80" s="5"/>
      <c r="B80" s="31"/>
      <c r="C80" s="6" t="s">
        <v>466</v>
      </c>
      <c r="E80" s="7"/>
      <c r="G80" s="5"/>
      <c r="H80" s="3" t="s">
        <v>14</v>
      </c>
    </row>
    <row r="81" spans="1:8" ht="13">
      <c r="A81" s="5"/>
      <c r="B81" s="15"/>
      <c r="C81" s="10"/>
      <c r="E81" s="7"/>
      <c r="G81" s="5"/>
    </row>
    <row r="82" spans="1:8" ht="13">
      <c r="A82" s="76">
        <v>43100</v>
      </c>
      <c r="B82" s="32" t="s">
        <v>403</v>
      </c>
      <c r="C82" s="9" t="s">
        <v>402</v>
      </c>
      <c r="D82" s="7">
        <v>3031000</v>
      </c>
      <c r="E82" s="7" t="s">
        <v>14</v>
      </c>
      <c r="F82" s="23" t="s">
        <v>418</v>
      </c>
      <c r="G82" s="5" t="s">
        <v>61</v>
      </c>
      <c r="H82" s="6" t="s">
        <v>468</v>
      </c>
    </row>
    <row r="83" spans="1:8" ht="14.5">
      <c r="A83" s="5"/>
      <c r="B83" s="11" t="s">
        <v>404</v>
      </c>
      <c r="C83" s="10" t="s">
        <v>428</v>
      </c>
      <c r="E83" s="7">
        <f>+D82</f>
        <v>3031000</v>
      </c>
      <c r="F83" s="146" t="s">
        <v>405</v>
      </c>
      <c r="G83" s="5" t="s">
        <v>61</v>
      </c>
    </row>
    <row r="84" spans="1:8" ht="14.5">
      <c r="A84" s="5"/>
      <c r="B84" s="11"/>
      <c r="C84" s="8" t="s">
        <v>463</v>
      </c>
      <c r="E84" s="7"/>
      <c r="F84" s="146" t="s">
        <v>406</v>
      </c>
      <c r="G84" s="5"/>
    </row>
    <row r="86" spans="1:8" s="24" customFormat="1" ht="14" customHeight="1">
      <c r="A86" s="86"/>
      <c r="B86" s="15"/>
      <c r="C86" s="5" t="s">
        <v>270</v>
      </c>
      <c r="D86" s="14"/>
      <c r="E86" s="14"/>
      <c r="F86" s="42"/>
      <c r="G86" s="5"/>
      <c r="H86" s="62"/>
    </row>
    <row r="87" spans="1:8" s="24" customFormat="1" ht="14" customHeight="1">
      <c r="A87" s="76" t="s">
        <v>14</v>
      </c>
      <c r="B87" s="9" t="s">
        <v>137</v>
      </c>
      <c r="C87" s="3" t="s">
        <v>138</v>
      </c>
      <c r="D87" s="14">
        <v>0</v>
      </c>
      <c r="E87" s="14"/>
      <c r="F87" s="81" t="s">
        <v>141</v>
      </c>
      <c r="G87" s="29" t="s">
        <v>61</v>
      </c>
      <c r="H87" s="62" t="s">
        <v>269</v>
      </c>
    </row>
    <row r="88" spans="1:8" s="24" customFormat="1" ht="14" customHeight="1">
      <c r="A88" s="76" t="s">
        <v>14</v>
      </c>
      <c r="B88" s="11" t="s">
        <v>139</v>
      </c>
      <c r="C88" s="3" t="s">
        <v>140</v>
      </c>
      <c r="D88" s="14"/>
      <c r="E88" s="14">
        <f>+D87</f>
        <v>0</v>
      </c>
      <c r="F88" s="35" t="s">
        <v>136</v>
      </c>
      <c r="G88" s="29" t="s">
        <v>61</v>
      </c>
      <c r="H88" s="62" t="s">
        <v>14</v>
      </c>
    </row>
    <row r="89" spans="1:8" s="24" customFormat="1" ht="14" customHeight="1">
      <c r="A89" s="86"/>
      <c r="B89" s="15"/>
      <c r="C89" s="6" t="s">
        <v>142</v>
      </c>
      <c r="D89" s="14"/>
      <c r="E89" s="14"/>
      <c r="F89" s="42"/>
      <c r="G89" s="5"/>
      <c r="H89" s="62" t="s">
        <v>14</v>
      </c>
    </row>
    <row r="90" spans="1:8" s="24" customFormat="1" ht="14" customHeight="1">
      <c r="A90" s="86"/>
      <c r="B90" s="15"/>
      <c r="C90" s="6"/>
      <c r="D90" s="14"/>
      <c r="E90" s="14"/>
      <c r="F90" s="42"/>
      <c r="G90" s="5"/>
      <c r="H90" s="62"/>
    </row>
    <row r="91" spans="1:8" ht="14">
      <c r="A91" s="76" t="s">
        <v>14</v>
      </c>
      <c r="B91" s="9" t="s">
        <v>33</v>
      </c>
      <c r="C91" s="3" t="s">
        <v>143</v>
      </c>
      <c r="D91" s="14">
        <v>0</v>
      </c>
      <c r="E91" s="14"/>
      <c r="F91" s="81" t="s">
        <v>145</v>
      </c>
      <c r="G91" s="29" t="s">
        <v>61</v>
      </c>
      <c r="H91" s="62" t="s">
        <v>269</v>
      </c>
    </row>
    <row r="92" spans="1:8" ht="14">
      <c r="A92" s="86"/>
      <c r="B92" s="11" t="s">
        <v>20</v>
      </c>
      <c r="C92" s="3" t="s">
        <v>144</v>
      </c>
      <c r="D92" s="14"/>
      <c r="E92" s="14">
        <f>+D91</f>
        <v>0</v>
      </c>
      <c r="F92" s="35" t="s">
        <v>136</v>
      </c>
      <c r="G92" s="29" t="s">
        <v>61</v>
      </c>
      <c r="H92" s="62" t="s">
        <v>14</v>
      </c>
    </row>
    <row r="93" spans="1:8" ht="13">
      <c r="A93" s="86"/>
      <c r="B93" s="15"/>
      <c r="C93" s="6" t="s">
        <v>146</v>
      </c>
      <c r="D93" s="14"/>
      <c r="E93" s="14"/>
      <c r="F93" s="42"/>
      <c r="G93" s="5"/>
      <c r="H93" s="62" t="s">
        <v>14</v>
      </c>
    </row>
    <row r="95" spans="1:8" ht="15.5">
      <c r="A95" s="76"/>
      <c r="C95" s="57" t="s">
        <v>23</v>
      </c>
      <c r="D95" s="7"/>
      <c r="E95" s="7"/>
      <c r="F95" s="42"/>
      <c r="G95" s="5"/>
      <c r="H95" s="62"/>
    </row>
    <row r="96" spans="1:8" ht="13">
      <c r="A96" s="76">
        <v>41090</v>
      </c>
      <c r="B96" s="17" t="s">
        <v>1</v>
      </c>
      <c r="C96" s="3" t="s">
        <v>0</v>
      </c>
      <c r="D96" s="14">
        <v>11905.74</v>
      </c>
      <c r="E96" s="7"/>
      <c r="F96" s="42" t="s">
        <v>4</v>
      </c>
      <c r="G96" s="5"/>
      <c r="H96" s="62"/>
    </row>
    <row r="97" spans="1:8" ht="13">
      <c r="A97" s="76"/>
      <c r="B97" s="15" t="s">
        <v>2</v>
      </c>
      <c r="C97" s="3" t="s">
        <v>3</v>
      </c>
      <c r="D97" s="7"/>
      <c r="E97" s="7">
        <f>+D96</f>
        <v>11905.74</v>
      </c>
      <c r="F97" s="42"/>
      <c r="G97" s="5"/>
      <c r="H97" s="62"/>
    </row>
    <row r="98" spans="1:8" ht="13">
      <c r="A98" s="76"/>
      <c r="B98" s="15"/>
      <c r="C98" s="3"/>
      <c r="D98" s="7"/>
      <c r="E98" s="7"/>
      <c r="F98" s="42"/>
      <c r="G98" s="5"/>
      <c r="H98" s="62"/>
    </row>
    <row r="99" spans="1:8" ht="13">
      <c r="A99" s="76"/>
      <c r="B99" s="17" t="s">
        <v>33</v>
      </c>
      <c r="C99" s="3" t="s">
        <v>97</v>
      </c>
      <c r="D99" s="7">
        <v>11905.74</v>
      </c>
      <c r="E99" s="7"/>
      <c r="F99" s="42"/>
      <c r="G99" s="5"/>
      <c r="H99" s="62"/>
    </row>
    <row r="100" spans="1:8" ht="13">
      <c r="A100" s="76"/>
      <c r="B100" s="15" t="s">
        <v>20</v>
      </c>
      <c r="C100" s="3" t="s">
        <v>21</v>
      </c>
      <c r="D100" s="7"/>
      <c r="E100" s="7">
        <f>+D99</f>
        <v>11905.74</v>
      </c>
      <c r="F100" s="42"/>
      <c r="G100" s="5"/>
      <c r="H100" s="62"/>
    </row>
    <row r="101" spans="1:8" ht="13">
      <c r="A101" s="76"/>
      <c r="C101" s="6" t="s">
        <v>22</v>
      </c>
      <c r="D101" s="7"/>
      <c r="E101" s="7"/>
      <c r="F101" s="42"/>
      <c r="G101" s="5"/>
      <c r="H101" s="62"/>
    </row>
    <row r="103" spans="1:8" ht="13.5" customHeight="1">
      <c r="A103" s="76">
        <v>41090</v>
      </c>
      <c r="B103" t="s">
        <v>28</v>
      </c>
      <c r="C103" t="s">
        <v>26</v>
      </c>
      <c r="D103" s="7">
        <v>6237.56</v>
      </c>
      <c r="E103" s="7"/>
      <c r="F103" s="42" t="s">
        <v>36</v>
      </c>
      <c r="G103" s="5"/>
      <c r="H103" s="62"/>
    </row>
    <row r="104" spans="1:8" ht="13.5" customHeight="1">
      <c r="A104" s="76"/>
      <c r="B104" s="15" t="s">
        <v>24</v>
      </c>
      <c r="C104" t="s">
        <v>25</v>
      </c>
      <c r="D104" s="7"/>
      <c r="E104" s="7">
        <f>+D103</f>
        <v>6237.56</v>
      </c>
      <c r="F104" s="42"/>
      <c r="G104" s="5"/>
      <c r="H104" s="62"/>
    </row>
    <row r="105" spans="1:8" ht="14" customHeight="1">
      <c r="A105" s="76"/>
      <c r="B105" s="15"/>
      <c r="D105" s="7"/>
      <c r="E105" s="7"/>
      <c r="F105" s="42"/>
      <c r="G105" s="5"/>
      <c r="H105" s="62"/>
    </row>
    <row r="106" spans="1:8" ht="13.5" customHeight="1">
      <c r="A106" s="76"/>
      <c r="B106" s="17" t="s">
        <v>111</v>
      </c>
      <c r="C106" t="s">
        <v>5</v>
      </c>
      <c r="D106" s="7">
        <v>6237.56</v>
      </c>
      <c r="E106" s="7"/>
      <c r="F106" s="42"/>
      <c r="G106" s="5"/>
      <c r="H106" s="62"/>
    </row>
    <row r="107" spans="1:8" ht="13.5" customHeight="1">
      <c r="A107" s="76"/>
      <c r="B107" s="15" t="s">
        <v>33</v>
      </c>
      <c r="C107" t="s">
        <v>35</v>
      </c>
      <c r="D107" s="7"/>
      <c r="E107" s="7">
        <f>+D106</f>
        <v>6237.56</v>
      </c>
      <c r="F107" s="42"/>
      <c r="G107" s="5"/>
      <c r="H107" s="62"/>
    </row>
    <row r="108" spans="1:8" ht="13.5" customHeight="1">
      <c r="A108" s="76"/>
      <c r="C108" s="6" t="s">
        <v>27</v>
      </c>
      <c r="D108" s="7"/>
      <c r="E108" s="7"/>
      <c r="F108" s="42"/>
      <c r="G108" s="5"/>
      <c r="H108" s="62"/>
    </row>
  </sheetData>
  <printOptions gridLines="1"/>
  <pageMargins left="0.2" right="0.2" top="0.5" bottom="0.7" header="0.3" footer="0.3"/>
  <pageSetup scale="90" orientation="landscape" r:id="rId1"/>
  <headerFooter>
    <oddFooter>&amp;C&amp;P</oddFooter>
  </headerFooter>
  <rowBreaks count="1" manualBreakCount="1"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FY21 JE</vt:lpstr>
      <vt:lpstr>FY21 CLOSING</vt:lpstr>
      <vt:lpstr>FY 21 RECAP &amp; ATM</vt:lpstr>
      <vt:lpstr>do not use</vt:lpstr>
      <vt:lpstr>2 do not use</vt:lpstr>
      <vt:lpstr>FY19 CLOSING </vt:lpstr>
      <vt:lpstr>BANS &amp; BONDS</vt:lpstr>
      <vt:lpstr>'BANS &amp; BONDS'!Print_Area</vt:lpstr>
      <vt:lpstr>'do not use'!Print_Area</vt:lpstr>
      <vt:lpstr>'FY21 JE'!Print_Area</vt:lpstr>
      <vt:lpstr>'2 do not use'!Print_Titles</vt:lpstr>
      <vt:lpstr>'BANS &amp; BONDS'!Print_Titles</vt:lpstr>
      <vt:lpstr>'do not use'!Print_Titles</vt:lpstr>
      <vt:lpstr>'FY 21 RECAP &amp; ATM'!Print_Titles</vt:lpstr>
      <vt:lpstr>'FY21 JE'!Print_Titles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Wideman</dc:creator>
  <cp:lastModifiedBy>Kathy LaPlant</cp:lastModifiedBy>
  <cp:lastPrinted>2023-04-27T17:50:57Z</cp:lastPrinted>
  <dcterms:created xsi:type="dcterms:W3CDTF">2010-06-16T19:10:54Z</dcterms:created>
  <dcterms:modified xsi:type="dcterms:W3CDTF">2023-04-27T22:15:11Z</dcterms:modified>
</cp:coreProperties>
</file>